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workuwmedu-my.sharepoint.com/personal/90485_uczelnia_uwm_edu_pl/Documents/_Prodziekan/Komunikaty_na_stronę_Wydziału/2024/Kształcenie/"/>
    </mc:Choice>
  </mc:AlternateContent>
  <xr:revisionPtr revIDLastSave="0" documentId="8_{BF004D13-69A9-46B9-9CCE-2D934F04BA0D}" xr6:coauthVersionLast="47" xr6:coauthVersionMax="47" xr10:uidLastSave="{00000000-0000-0000-0000-000000000000}"/>
  <bookViews>
    <workbookView xWindow="-120" yWindow="-120" windowWidth="29040" windowHeight="15840" tabRatio="931" xr2:uid="{00000000-000D-0000-FFFF-FFFF00000000}"/>
  </bookViews>
  <sheets>
    <sheet name="OŚ_Woda_II" sheetId="2" r:id="rId1"/>
    <sheet name="OŚ_Woda_Mod_II" sheetId="7" r:id="rId2"/>
    <sheet name="OŚ_Odpad_II" sheetId="3" r:id="rId3"/>
    <sheet name="OŚ_Odpad_Mod_II" sheetId="8" r:id="rId4"/>
    <sheet name="OŚ_Leś_II" sheetId="6" r:id="rId5"/>
    <sheet name="OŚ_Leś_Mod_II" sheetId="11" r:id="rId6"/>
  </sheets>
  <definedNames>
    <definedName name="_xlnm.Print_Area" localSheetId="4">OŚ_Leś_II!$A$1:$X$196</definedName>
    <definedName name="_xlnm.Print_Area" localSheetId="5">OŚ_Leś_Mod_II!$A$1:$B$20</definedName>
    <definedName name="_xlnm.Print_Area" localSheetId="2">OŚ_Odpad_II!$A$1:$X$196</definedName>
    <definedName name="_xlnm.Print_Area" localSheetId="3">OŚ_Odpad_Mod_II!$A$1:$B$20</definedName>
    <definedName name="_xlnm.Print_Area" localSheetId="0">OŚ_Woda_II!$A$1:$X$196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0" i="2" l="1"/>
  <c r="C147" i="2"/>
  <c r="C158" i="2"/>
  <c r="C169" i="2"/>
  <c r="C175" i="2"/>
  <c r="C184" i="2"/>
  <c r="C190" i="2"/>
  <c r="C193" i="2"/>
  <c r="C80" i="2"/>
  <c r="C87" i="2"/>
  <c r="C98" i="2"/>
  <c r="C109" i="2"/>
  <c r="C115" i="2"/>
  <c r="C124" i="2"/>
  <c r="C130" i="2"/>
  <c r="C133" i="2"/>
  <c r="C21" i="2"/>
  <c r="C28" i="2"/>
  <c r="C39" i="2"/>
  <c r="C50" i="2"/>
  <c r="C56" i="2"/>
  <c r="C65" i="2"/>
  <c r="C71" i="2"/>
  <c r="C74" i="2"/>
  <c r="C194" i="2"/>
  <c r="A286" i="2"/>
  <c r="C140" i="6"/>
  <c r="C147" i="6"/>
  <c r="C158" i="6"/>
  <c r="C169" i="6"/>
  <c r="C175" i="6"/>
  <c r="C184" i="6"/>
  <c r="C190" i="6"/>
  <c r="C193" i="6"/>
  <c r="C80" i="6"/>
  <c r="C87" i="6"/>
  <c r="C98" i="6"/>
  <c r="C109" i="6"/>
  <c r="C115" i="6"/>
  <c r="C124" i="6"/>
  <c r="C130" i="6"/>
  <c r="C133" i="6"/>
  <c r="C21" i="6"/>
  <c r="C28" i="6"/>
  <c r="C39" i="6"/>
  <c r="C50" i="6"/>
  <c r="C56" i="6"/>
  <c r="C65" i="6"/>
  <c r="C71" i="6"/>
  <c r="C74" i="6"/>
  <c r="C194" i="6"/>
  <c r="A330" i="6"/>
  <c r="E245" i="6"/>
  <c r="E244" i="6"/>
  <c r="E235" i="6"/>
  <c r="E236" i="6"/>
  <c r="E237" i="6"/>
  <c r="E238" i="6"/>
  <c r="E239" i="6"/>
  <c r="E240" i="6"/>
  <c r="E241" i="6"/>
  <c r="E242" i="6"/>
  <c r="E243" i="6"/>
  <c r="E246" i="6"/>
  <c r="E247" i="6"/>
  <c r="E248" i="6"/>
  <c r="E249" i="6"/>
  <c r="E250" i="6"/>
  <c r="E251" i="6"/>
  <c r="E252" i="6"/>
  <c r="E253" i="6"/>
  <c r="E254" i="6"/>
  <c r="E255" i="6"/>
  <c r="E284" i="6"/>
  <c r="B228" i="6"/>
  <c r="D245" i="6"/>
  <c r="D244" i="6"/>
  <c r="D235" i="6"/>
  <c r="D236" i="6"/>
  <c r="D237" i="6"/>
  <c r="D238" i="6"/>
  <c r="D239" i="6"/>
  <c r="D240" i="6"/>
  <c r="D241" i="6"/>
  <c r="D242" i="6"/>
  <c r="D243" i="6"/>
  <c r="D246" i="6"/>
  <c r="D247" i="6"/>
  <c r="D248" i="6"/>
  <c r="D249" i="6"/>
  <c r="D250" i="6"/>
  <c r="D251" i="6"/>
  <c r="D252" i="6"/>
  <c r="D253" i="6"/>
  <c r="D254" i="6"/>
  <c r="D255" i="6"/>
  <c r="D284" i="6"/>
  <c r="B227" i="6"/>
  <c r="C245" i="6"/>
  <c r="C244" i="6"/>
  <c r="C235" i="6"/>
  <c r="C236" i="6"/>
  <c r="C237" i="6"/>
  <c r="C238" i="6"/>
  <c r="C239" i="6"/>
  <c r="C240" i="6"/>
  <c r="C241" i="6"/>
  <c r="C242" i="6"/>
  <c r="C243" i="6"/>
  <c r="C246" i="6"/>
  <c r="C247" i="6"/>
  <c r="C248" i="6"/>
  <c r="C249" i="6"/>
  <c r="C250" i="6"/>
  <c r="C251" i="6"/>
  <c r="C252" i="6"/>
  <c r="C253" i="6"/>
  <c r="C254" i="6"/>
  <c r="C255" i="6"/>
  <c r="C284" i="6"/>
  <c r="B226" i="6"/>
  <c r="E237" i="2"/>
  <c r="E238" i="2"/>
  <c r="E244" i="2"/>
  <c r="E245" i="2"/>
  <c r="E252" i="2"/>
  <c r="E235" i="2"/>
  <c r="E236" i="2"/>
  <c r="E239" i="2"/>
  <c r="E240" i="2"/>
  <c r="E241" i="2"/>
  <c r="E242" i="2"/>
  <c r="E243" i="2"/>
  <c r="E246" i="2"/>
  <c r="E247" i="2"/>
  <c r="E248" i="2"/>
  <c r="E249" i="2"/>
  <c r="E250" i="2"/>
  <c r="E251" i="2"/>
  <c r="E253" i="2"/>
  <c r="E254" i="2"/>
  <c r="E255" i="2"/>
  <c r="E284" i="2"/>
  <c r="B228" i="2"/>
  <c r="D237" i="2"/>
  <c r="D238" i="2"/>
  <c r="D244" i="2"/>
  <c r="D245" i="2"/>
  <c r="D252" i="2"/>
  <c r="D235" i="2"/>
  <c r="D236" i="2"/>
  <c r="D239" i="2"/>
  <c r="D240" i="2"/>
  <c r="D241" i="2"/>
  <c r="D242" i="2"/>
  <c r="D243" i="2"/>
  <c r="D246" i="2"/>
  <c r="D247" i="2"/>
  <c r="D248" i="2"/>
  <c r="D249" i="2"/>
  <c r="D250" i="2"/>
  <c r="D251" i="2"/>
  <c r="D253" i="2"/>
  <c r="D254" i="2"/>
  <c r="D255" i="2"/>
  <c r="D284" i="2"/>
  <c r="B227" i="2"/>
  <c r="C237" i="2"/>
  <c r="C238" i="2"/>
  <c r="C244" i="2"/>
  <c r="C245" i="2"/>
  <c r="C252" i="2"/>
  <c r="C235" i="2"/>
  <c r="C236" i="2"/>
  <c r="C239" i="2"/>
  <c r="C240" i="2"/>
  <c r="C241" i="2"/>
  <c r="C242" i="2"/>
  <c r="C243" i="2"/>
  <c r="C246" i="2"/>
  <c r="C247" i="2"/>
  <c r="C248" i="2"/>
  <c r="C249" i="2"/>
  <c r="C250" i="2"/>
  <c r="C251" i="2"/>
  <c r="C253" i="2"/>
  <c r="C254" i="2"/>
  <c r="C255" i="2"/>
  <c r="C284" i="2"/>
  <c r="B226" i="2"/>
  <c r="E237" i="3"/>
  <c r="E244" i="3"/>
  <c r="E235" i="3"/>
  <c r="E236" i="3"/>
  <c r="E238" i="3"/>
  <c r="E239" i="3"/>
  <c r="E240" i="3"/>
  <c r="E241" i="3"/>
  <c r="E242" i="3"/>
  <c r="E243" i="3"/>
  <c r="E245" i="3"/>
  <c r="E246" i="3"/>
  <c r="E247" i="3"/>
  <c r="E248" i="3"/>
  <c r="E249" i="3"/>
  <c r="E250" i="3"/>
  <c r="E251" i="3"/>
  <c r="E252" i="3"/>
  <c r="E253" i="3"/>
  <c r="E254" i="3"/>
  <c r="E255" i="3"/>
  <c r="E284" i="3"/>
  <c r="C140" i="3"/>
  <c r="C147" i="3"/>
  <c r="C158" i="3"/>
  <c r="C169" i="3"/>
  <c r="C175" i="3"/>
  <c r="C184" i="3"/>
  <c r="C190" i="3"/>
  <c r="C193" i="3"/>
  <c r="C80" i="3"/>
  <c r="C87" i="3"/>
  <c r="C98" i="3"/>
  <c r="C109" i="3"/>
  <c r="C115" i="3"/>
  <c r="C124" i="3"/>
  <c r="C130" i="3"/>
  <c r="C133" i="3"/>
  <c r="C21" i="3"/>
  <c r="C28" i="3"/>
  <c r="C39" i="3"/>
  <c r="C50" i="3"/>
  <c r="C56" i="3"/>
  <c r="C65" i="3"/>
  <c r="C71" i="3"/>
  <c r="C74" i="3"/>
  <c r="C194" i="3"/>
  <c r="A326" i="3"/>
  <c r="B228" i="3"/>
  <c r="D237" i="3"/>
  <c r="D244" i="3"/>
  <c r="D235" i="3"/>
  <c r="D236" i="3"/>
  <c r="D238" i="3"/>
  <c r="D239" i="3"/>
  <c r="D240" i="3"/>
  <c r="D241" i="3"/>
  <c r="D242" i="3"/>
  <c r="D243" i="3"/>
  <c r="D245" i="3"/>
  <c r="D246" i="3"/>
  <c r="D247" i="3"/>
  <c r="D248" i="3"/>
  <c r="D249" i="3"/>
  <c r="D250" i="3"/>
  <c r="D251" i="3"/>
  <c r="D252" i="3"/>
  <c r="D253" i="3"/>
  <c r="D254" i="3"/>
  <c r="D255" i="3"/>
  <c r="D284" i="3"/>
  <c r="B227" i="3"/>
  <c r="C237" i="3"/>
  <c r="C244" i="3"/>
  <c r="C235" i="3"/>
  <c r="C236" i="3"/>
  <c r="C238" i="3"/>
  <c r="C239" i="3"/>
  <c r="C240" i="3"/>
  <c r="C241" i="3"/>
  <c r="C242" i="3"/>
  <c r="C243" i="3"/>
  <c r="C245" i="3"/>
  <c r="C246" i="3"/>
  <c r="C247" i="3"/>
  <c r="C248" i="3"/>
  <c r="C249" i="3"/>
  <c r="C250" i="3"/>
  <c r="C251" i="3"/>
  <c r="C252" i="3"/>
  <c r="C253" i="3"/>
  <c r="C254" i="3"/>
  <c r="C255" i="3"/>
  <c r="C284" i="3"/>
  <c r="B226" i="3"/>
  <c r="N33" i="3"/>
  <c r="L33" i="3"/>
  <c r="K33" i="3"/>
  <c r="R33" i="3"/>
  <c r="I33" i="3"/>
  <c r="D33" i="3"/>
  <c r="N32" i="3"/>
  <c r="L32" i="3"/>
  <c r="K32" i="3"/>
  <c r="R32" i="3"/>
  <c r="I32" i="3"/>
  <c r="D32" i="3"/>
  <c r="D34" i="3"/>
  <c r="D35" i="3"/>
  <c r="D36" i="3"/>
  <c r="D37" i="3"/>
  <c r="D38" i="3"/>
  <c r="D39" i="3"/>
  <c r="N25" i="3"/>
  <c r="L25" i="3"/>
  <c r="K25" i="3"/>
  <c r="R25" i="3"/>
  <c r="I25" i="3"/>
  <c r="D25" i="3"/>
  <c r="D26" i="3"/>
  <c r="D27" i="3"/>
  <c r="D28" i="3"/>
  <c r="N18" i="3"/>
  <c r="L18" i="3"/>
  <c r="K18" i="3"/>
  <c r="R18" i="3"/>
  <c r="I18" i="3"/>
  <c r="D18" i="3"/>
  <c r="N17" i="3"/>
  <c r="L17" i="3"/>
  <c r="K17" i="3"/>
  <c r="R17" i="3"/>
  <c r="I17" i="3"/>
  <c r="D17" i="3"/>
  <c r="N19" i="3"/>
  <c r="L19" i="3"/>
  <c r="K19" i="3"/>
  <c r="R19" i="3"/>
  <c r="I19" i="3"/>
  <c r="D19" i="3"/>
  <c r="D20" i="3"/>
  <c r="D21" i="3"/>
  <c r="N43" i="3"/>
  <c r="L43" i="3"/>
  <c r="K43" i="3"/>
  <c r="R43" i="3"/>
  <c r="I43" i="3"/>
  <c r="D43" i="3"/>
  <c r="N44" i="3"/>
  <c r="L44" i="3"/>
  <c r="K44" i="3"/>
  <c r="R44" i="3"/>
  <c r="I44" i="3"/>
  <c r="D44" i="3"/>
  <c r="D45" i="3"/>
  <c r="D46" i="3"/>
  <c r="D47" i="3"/>
  <c r="D48" i="3"/>
  <c r="D49" i="3"/>
  <c r="D50" i="3"/>
  <c r="N54" i="3"/>
  <c r="L54" i="3"/>
  <c r="K54" i="3"/>
  <c r="R54" i="3"/>
  <c r="I54" i="3"/>
  <c r="D54" i="3"/>
  <c r="D55" i="3"/>
  <c r="D56" i="3"/>
  <c r="N60" i="3"/>
  <c r="L60" i="3"/>
  <c r="K60" i="3"/>
  <c r="R60" i="3"/>
  <c r="I60" i="3"/>
  <c r="D60" i="3"/>
  <c r="D61" i="3"/>
  <c r="D62" i="3"/>
  <c r="D63" i="3"/>
  <c r="D64" i="3"/>
  <c r="D65" i="3"/>
  <c r="N69" i="3"/>
  <c r="L69" i="3"/>
  <c r="K69" i="3"/>
  <c r="R69" i="3"/>
  <c r="I69" i="3"/>
  <c r="D69" i="3"/>
  <c r="D70" i="3"/>
  <c r="D71" i="3"/>
  <c r="D74" i="3"/>
  <c r="N91" i="3"/>
  <c r="L91" i="3"/>
  <c r="K91" i="3"/>
  <c r="R91" i="3"/>
  <c r="I91" i="3"/>
  <c r="D91" i="3"/>
  <c r="N92" i="3"/>
  <c r="L92" i="3"/>
  <c r="K92" i="3"/>
  <c r="R92" i="3"/>
  <c r="I92" i="3"/>
  <c r="D92" i="3"/>
  <c r="D93" i="3"/>
  <c r="D94" i="3"/>
  <c r="D95" i="3"/>
  <c r="D96" i="3"/>
  <c r="D97" i="3"/>
  <c r="D98" i="3"/>
  <c r="N105" i="3"/>
  <c r="L105" i="3"/>
  <c r="K105" i="3"/>
  <c r="R105" i="3"/>
  <c r="I105" i="3"/>
  <c r="D105" i="3"/>
  <c r="N106" i="3"/>
  <c r="L106" i="3"/>
  <c r="K106" i="3"/>
  <c r="R106" i="3"/>
  <c r="I106" i="3"/>
  <c r="D106" i="3"/>
  <c r="N102" i="3"/>
  <c r="L102" i="3"/>
  <c r="K102" i="3"/>
  <c r="R102" i="3"/>
  <c r="I102" i="3"/>
  <c r="D102" i="3"/>
  <c r="N103" i="3"/>
  <c r="L103" i="3"/>
  <c r="K103" i="3"/>
  <c r="R103" i="3"/>
  <c r="I103" i="3"/>
  <c r="D103" i="3"/>
  <c r="N104" i="3"/>
  <c r="L104" i="3"/>
  <c r="K104" i="3"/>
  <c r="R104" i="3"/>
  <c r="I104" i="3"/>
  <c r="D104" i="3"/>
  <c r="N107" i="3"/>
  <c r="L107" i="3"/>
  <c r="K107" i="3"/>
  <c r="R107" i="3"/>
  <c r="I107" i="3"/>
  <c r="D107" i="3"/>
  <c r="D108" i="3"/>
  <c r="D109" i="3"/>
  <c r="D77" i="3"/>
  <c r="D78" i="3"/>
  <c r="D79" i="3"/>
  <c r="D80" i="3"/>
  <c r="D84" i="3"/>
  <c r="D85" i="3"/>
  <c r="D86" i="3"/>
  <c r="D87" i="3"/>
  <c r="N113" i="3"/>
  <c r="L113" i="3"/>
  <c r="K113" i="3"/>
  <c r="R113" i="3"/>
  <c r="I113" i="3"/>
  <c r="D113" i="3"/>
  <c r="D114" i="3"/>
  <c r="D115" i="3"/>
  <c r="N119" i="3"/>
  <c r="L119" i="3"/>
  <c r="K119" i="3"/>
  <c r="R119" i="3"/>
  <c r="I119" i="3"/>
  <c r="D119" i="3"/>
  <c r="N120" i="3"/>
  <c r="L120" i="3"/>
  <c r="K120" i="3"/>
  <c r="R120" i="3"/>
  <c r="I120" i="3"/>
  <c r="D120" i="3"/>
  <c r="N121" i="3"/>
  <c r="L121" i="3"/>
  <c r="K121" i="3"/>
  <c r="R121" i="3"/>
  <c r="I121" i="3"/>
  <c r="D121" i="3"/>
  <c r="N122" i="3"/>
  <c r="L122" i="3"/>
  <c r="K122" i="3"/>
  <c r="R122" i="3"/>
  <c r="I122" i="3"/>
  <c r="D122" i="3"/>
  <c r="D123" i="3"/>
  <c r="D124" i="3"/>
  <c r="D128" i="3"/>
  <c r="D129" i="3"/>
  <c r="D130" i="3"/>
  <c r="D133" i="3"/>
  <c r="N136" i="3"/>
  <c r="L136" i="3"/>
  <c r="K136" i="3"/>
  <c r="R136" i="3"/>
  <c r="I136" i="3"/>
  <c r="D136" i="3"/>
  <c r="D137" i="3"/>
  <c r="D138" i="3"/>
  <c r="D139" i="3"/>
  <c r="D140" i="3"/>
  <c r="D144" i="3"/>
  <c r="D145" i="3"/>
  <c r="D146" i="3"/>
  <c r="D147" i="3"/>
  <c r="N151" i="3"/>
  <c r="L151" i="3"/>
  <c r="K151" i="3"/>
  <c r="R151" i="3"/>
  <c r="I151" i="3"/>
  <c r="D151" i="3"/>
  <c r="N152" i="3"/>
  <c r="L152" i="3"/>
  <c r="K152" i="3"/>
  <c r="R152" i="3"/>
  <c r="I152" i="3"/>
  <c r="D152" i="3"/>
  <c r="N153" i="3"/>
  <c r="L153" i="3"/>
  <c r="K153" i="3"/>
  <c r="R153" i="3"/>
  <c r="I153" i="3"/>
  <c r="D153" i="3"/>
  <c r="D154" i="3"/>
  <c r="D155" i="3"/>
  <c r="D156" i="3"/>
  <c r="D157" i="3"/>
  <c r="D158" i="3"/>
  <c r="N162" i="3"/>
  <c r="L162" i="3"/>
  <c r="K162" i="3"/>
  <c r="R162" i="3"/>
  <c r="I162" i="3"/>
  <c r="D162" i="3"/>
  <c r="N163" i="3"/>
  <c r="L163" i="3"/>
  <c r="K163" i="3"/>
  <c r="R163" i="3"/>
  <c r="I163" i="3"/>
  <c r="D163" i="3"/>
  <c r="N164" i="3"/>
  <c r="L164" i="3"/>
  <c r="K164" i="3"/>
  <c r="R164" i="3"/>
  <c r="I164" i="3"/>
  <c r="D164" i="3"/>
  <c r="D165" i="3"/>
  <c r="D166" i="3"/>
  <c r="D167" i="3"/>
  <c r="D168" i="3"/>
  <c r="D169" i="3"/>
  <c r="N173" i="3"/>
  <c r="L173" i="3"/>
  <c r="K173" i="3"/>
  <c r="R173" i="3"/>
  <c r="I173" i="3"/>
  <c r="D173" i="3"/>
  <c r="D174" i="3"/>
  <c r="D175" i="3"/>
  <c r="D179" i="3"/>
  <c r="D180" i="3"/>
  <c r="D181" i="3"/>
  <c r="D182" i="3"/>
  <c r="D183" i="3"/>
  <c r="D184" i="3"/>
  <c r="D188" i="3"/>
  <c r="D189" i="3"/>
  <c r="D190" i="3"/>
  <c r="D193" i="3"/>
  <c r="D194" i="3"/>
  <c r="N164" i="6"/>
  <c r="L164" i="6"/>
  <c r="K164" i="6"/>
  <c r="R164" i="6"/>
  <c r="I164" i="6"/>
  <c r="N107" i="6"/>
  <c r="L107" i="6"/>
  <c r="K107" i="6"/>
  <c r="R107" i="6"/>
  <c r="I107" i="6"/>
  <c r="E218" i="6"/>
  <c r="N17" i="6"/>
  <c r="L17" i="6"/>
  <c r="K17" i="6"/>
  <c r="R17" i="6"/>
  <c r="I17" i="6"/>
  <c r="E216" i="6"/>
  <c r="N60" i="6"/>
  <c r="L60" i="6"/>
  <c r="K60" i="6"/>
  <c r="R60" i="6"/>
  <c r="I60" i="6"/>
  <c r="N119" i="6"/>
  <c r="L119" i="6"/>
  <c r="K119" i="6"/>
  <c r="R119" i="6"/>
  <c r="I119" i="6"/>
  <c r="N120" i="6"/>
  <c r="L120" i="6"/>
  <c r="K120" i="6"/>
  <c r="R120" i="6"/>
  <c r="I120" i="6"/>
  <c r="N121" i="6"/>
  <c r="L121" i="6"/>
  <c r="K121" i="6"/>
  <c r="R121" i="6"/>
  <c r="I121" i="6"/>
  <c r="N122" i="6"/>
  <c r="L122" i="6"/>
  <c r="K122" i="6"/>
  <c r="R122" i="6"/>
  <c r="I122" i="6"/>
  <c r="N136" i="6"/>
  <c r="L136" i="6"/>
  <c r="K136" i="6"/>
  <c r="R136" i="6"/>
  <c r="I136" i="6"/>
  <c r="E214" i="6"/>
  <c r="N19" i="6"/>
  <c r="L19" i="6"/>
  <c r="K19" i="6"/>
  <c r="R19" i="6"/>
  <c r="I19" i="6"/>
  <c r="E213" i="6"/>
  <c r="N18" i="6"/>
  <c r="L18" i="6"/>
  <c r="K18" i="6"/>
  <c r="R18" i="6"/>
  <c r="I18" i="6"/>
  <c r="E211" i="6"/>
  <c r="C218" i="6"/>
  <c r="C216" i="6"/>
  <c r="C214" i="6"/>
  <c r="C213" i="6"/>
  <c r="C211" i="6"/>
  <c r="E218" i="3"/>
  <c r="C218" i="3"/>
  <c r="E216" i="3"/>
  <c r="C216" i="3"/>
  <c r="E214" i="3"/>
  <c r="C214" i="3"/>
  <c r="E213" i="3"/>
  <c r="C213" i="3"/>
  <c r="E211" i="3"/>
  <c r="C211" i="3"/>
  <c r="C219" i="2"/>
  <c r="C214" i="2"/>
  <c r="N18" i="2"/>
  <c r="L18" i="2"/>
  <c r="K18" i="2"/>
  <c r="R18" i="2"/>
  <c r="I18" i="2"/>
  <c r="N60" i="2"/>
  <c r="L60" i="2"/>
  <c r="K60" i="2"/>
  <c r="R60" i="2"/>
  <c r="I60" i="2"/>
  <c r="N119" i="2"/>
  <c r="L119" i="2"/>
  <c r="K119" i="2"/>
  <c r="R119" i="2"/>
  <c r="I119" i="2"/>
  <c r="N120" i="2"/>
  <c r="L120" i="2"/>
  <c r="K120" i="2"/>
  <c r="R120" i="2"/>
  <c r="I120" i="2"/>
  <c r="N121" i="2"/>
  <c r="L121" i="2"/>
  <c r="K121" i="2"/>
  <c r="R121" i="2"/>
  <c r="I121" i="2"/>
  <c r="N122" i="2"/>
  <c r="L122" i="2"/>
  <c r="K122" i="2"/>
  <c r="R122" i="2"/>
  <c r="I122" i="2"/>
  <c r="N136" i="2"/>
  <c r="L136" i="2"/>
  <c r="K136" i="2"/>
  <c r="R136" i="2"/>
  <c r="I136" i="2"/>
  <c r="E211" i="2"/>
  <c r="C211" i="2"/>
  <c r="N19" i="2"/>
  <c r="L19" i="2"/>
  <c r="K19" i="2"/>
  <c r="R19" i="2"/>
  <c r="I19" i="2"/>
  <c r="E213" i="2"/>
  <c r="C213" i="2"/>
  <c r="E214" i="2"/>
  <c r="N17" i="2"/>
  <c r="L17" i="2"/>
  <c r="K17" i="2"/>
  <c r="R17" i="2"/>
  <c r="I17" i="2"/>
  <c r="E216" i="2"/>
  <c r="C216" i="2"/>
  <c r="N164" i="2"/>
  <c r="L164" i="2"/>
  <c r="K164" i="2"/>
  <c r="R164" i="2"/>
  <c r="I164" i="2"/>
  <c r="N107" i="2"/>
  <c r="L107" i="2"/>
  <c r="K107" i="2"/>
  <c r="R107" i="2"/>
  <c r="I107" i="2"/>
  <c r="E218" i="2"/>
  <c r="C218" i="2"/>
  <c r="D17" i="6"/>
  <c r="D18" i="6"/>
  <c r="D19" i="6"/>
  <c r="D20" i="6"/>
  <c r="D21" i="6"/>
  <c r="N25" i="6"/>
  <c r="L25" i="6"/>
  <c r="K25" i="6"/>
  <c r="R25" i="6"/>
  <c r="I25" i="6"/>
  <c r="D25" i="6"/>
  <c r="D26" i="6"/>
  <c r="D27" i="6"/>
  <c r="D28" i="6"/>
  <c r="N32" i="6"/>
  <c r="L32" i="6"/>
  <c r="K32" i="6"/>
  <c r="R32" i="6"/>
  <c r="I32" i="6"/>
  <c r="D32" i="6"/>
  <c r="N33" i="6"/>
  <c r="L33" i="6"/>
  <c r="K33" i="6"/>
  <c r="R33" i="6"/>
  <c r="I33" i="6"/>
  <c r="D33" i="6"/>
  <c r="D34" i="6"/>
  <c r="D35" i="6"/>
  <c r="D36" i="6"/>
  <c r="D37" i="6"/>
  <c r="D38" i="6"/>
  <c r="D39" i="6"/>
  <c r="N43" i="6"/>
  <c r="L43" i="6"/>
  <c r="K43" i="6"/>
  <c r="R43" i="6"/>
  <c r="I43" i="6"/>
  <c r="D43" i="6"/>
  <c r="N44" i="6"/>
  <c r="L44" i="6"/>
  <c r="K44" i="6"/>
  <c r="R44" i="6"/>
  <c r="I44" i="6"/>
  <c r="D44" i="6"/>
  <c r="D45" i="6"/>
  <c r="D46" i="6"/>
  <c r="D47" i="6"/>
  <c r="D48" i="6"/>
  <c r="D49" i="6"/>
  <c r="D50" i="6"/>
  <c r="N54" i="6"/>
  <c r="L54" i="6"/>
  <c r="K54" i="6"/>
  <c r="R54" i="6"/>
  <c r="I54" i="6"/>
  <c r="D54" i="6"/>
  <c r="D55" i="6"/>
  <c r="D56" i="6"/>
  <c r="D60" i="6"/>
  <c r="D61" i="6"/>
  <c r="D62" i="6"/>
  <c r="D63" i="6"/>
  <c r="D64" i="6"/>
  <c r="D65" i="6"/>
  <c r="N69" i="6"/>
  <c r="L69" i="6"/>
  <c r="K69" i="6"/>
  <c r="R69" i="6"/>
  <c r="I69" i="6"/>
  <c r="D69" i="6"/>
  <c r="D70" i="6"/>
  <c r="D71" i="6"/>
  <c r="D74" i="6"/>
  <c r="N91" i="6"/>
  <c r="L91" i="6"/>
  <c r="K91" i="6"/>
  <c r="R91" i="6"/>
  <c r="I91" i="6"/>
  <c r="D91" i="6"/>
  <c r="N92" i="6"/>
  <c r="L92" i="6"/>
  <c r="K92" i="6"/>
  <c r="R92" i="6"/>
  <c r="I92" i="6"/>
  <c r="D92" i="6"/>
  <c r="D93" i="6"/>
  <c r="D94" i="6"/>
  <c r="D95" i="6"/>
  <c r="D96" i="6"/>
  <c r="D97" i="6"/>
  <c r="D98" i="6"/>
  <c r="D77" i="6"/>
  <c r="D78" i="6"/>
  <c r="D79" i="6"/>
  <c r="D80" i="6"/>
  <c r="D84" i="6"/>
  <c r="D85" i="6"/>
  <c r="D86" i="6"/>
  <c r="D87" i="6"/>
  <c r="N102" i="6"/>
  <c r="L102" i="6"/>
  <c r="K102" i="6"/>
  <c r="R102" i="6"/>
  <c r="I102" i="6"/>
  <c r="D102" i="6"/>
  <c r="N103" i="6"/>
  <c r="L103" i="6"/>
  <c r="K103" i="6"/>
  <c r="R103" i="6"/>
  <c r="I103" i="6"/>
  <c r="D103" i="6"/>
  <c r="N104" i="6"/>
  <c r="L104" i="6"/>
  <c r="K104" i="6"/>
  <c r="R104" i="6"/>
  <c r="I104" i="6"/>
  <c r="D104" i="6"/>
  <c r="N105" i="6"/>
  <c r="L105" i="6"/>
  <c r="K105" i="6"/>
  <c r="R105" i="6"/>
  <c r="I105" i="6"/>
  <c r="D105" i="6"/>
  <c r="N106" i="6"/>
  <c r="L106" i="6"/>
  <c r="K106" i="6"/>
  <c r="R106" i="6"/>
  <c r="I106" i="6"/>
  <c r="D106" i="6"/>
  <c r="D107" i="6"/>
  <c r="D108" i="6"/>
  <c r="D109" i="6"/>
  <c r="N113" i="6"/>
  <c r="L113" i="6"/>
  <c r="K113" i="6"/>
  <c r="R113" i="6"/>
  <c r="I113" i="6"/>
  <c r="D113" i="6"/>
  <c r="D114" i="6"/>
  <c r="D115" i="6"/>
  <c r="D119" i="6"/>
  <c r="D120" i="6"/>
  <c r="D121" i="6"/>
  <c r="D122" i="6"/>
  <c r="D123" i="6"/>
  <c r="D124" i="6"/>
  <c r="D128" i="6"/>
  <c r="D129" i="6"/>
  <c r="D130" i="6"/>
  <c r="D133" i="6"/>
  <c r="D136" i="6"/>
  <c r="D137" i="6"/>
  <c r="D138" i="6"/>
  <c r="D139" i="6"/>
  <c r="D140" i="6"/>
  <c r="D144" i="6"/>
  <c r="D145" i="6"/>
  <c r="D146" i="6"/>
  <c r="D147" i="6"/>
  <c r="N151" i="6"/>
  <c r="L151" i="6"/>
  <c r="K151" i="6"/>
  <c r="R151" i="6"/>
  <c r="I151" i="6"/>
  <c r="D151" i="6"/>
  <c r="N152" i="6"/>
  <c r="L152" i="6"/>
  <c r="K152" i="6"/>
  <c r="R152" i="6"/>
  <c r="I152" i="6"/>
  <c r="D152" i="6"/>
  <c r="N153" i="6"/>
  <c r="L153" i="6"/>
  <c r="K153" i="6"/>
  <c r="R153" i="6"/>
  <c r="I153" i="6"/>
  <c r="D153" i="6"/>
  <c r="D154" i="6"/>
  <c r="D155" i="6"/>
  <c r="D156" i="6"/>
  <c r="D157" i="6"/>
  <c r="D158" i="6"/>
  <c r="N162" i="6"/>
  <c r="L162" i="6"/>
  <c r="K162" i="6"/>
  <c r="R162" i="6"/>
  <c r="I162" i="6"/>
  <c r="D162" i="6"/>
  <c r="N163" i="6"/>
  <c r="L163" i="6"/>
  <c r="K163" i="6"/>
  <c r="R163" i="6"/>
  <c r="I163" i="6"/>
  <c r="D163" i="6"/>
  <c r="D164" i="6"/>
  <c r="D165" i="6"/>
  <c r="D166" i="6"/>
  <c r="D167" i="6"/>
  <c r="D168" i="6"/>
  <c r="D169" i="6"/>
  <c r="N173" i="6"/>
  <c r="L173" i="6"/>
  <c r="K173" i="6"/>
  <c r="R173" i="6"/>
  <c r="I173" i="6"/>
  <c r="D173" i="6"/>
  <c r="D174" i="6"/>
  <c r="D175" i="6"/>
  <c r="D179" i="6"/>
  <c r="D180" i="6"/>
  <c r="D181" i="6"/>
  <c r="D182" i="6"/>
  <c r="D183" i="6"/>
  <c r="D184" i="6"/>
  <c r="D188" i="6"/>
  <c r="D189" i="6"/>
  <c r="D190" i="6"/>
  <c r="D193" i="6"/>
  <c r="D194" i="6"/>
  <c r="C205" i="6"/>
  <c r="C204" i="6"/>
  <c r="D205" i="6"/>
  <c r="C205" i="3"/>
  <c r="C204" i="3"/>
  <c r="D205" i="3"/>
  <c r="N151" i="2"/>
  <c r="L151" i="2"/>
  <c r="K151" i="2"/>
  <c r="R151" i="2"/>
  <c r="I151" i="2"/>
  <c r="D151" i="2"/>
  <c r="N152" i="2"/>
  <c r="L152" i="2"/>
  <c r="K152" i="2"/>
  <c r="R152" i="2"/>
  <c r="I152" i="2"/>
  <c r="D152" i="2"/>
  <c r="N153" i="2"/>
  <c r="L153" i="2"/>
  <c r="K153" i="2"/>
  <c r="R153" i="2"/>
  <c r="I153" i="2"/>
  <c r="D153" i="2"/>
  <c r="D154" i="2"/>
  <c r="D155" i="2"/>
  <c r="D156" i="2"/>
  <c r="D157" i="2"/>
  <c r="D158" i="2"/>
  <c r="D136" i="2"/>
  <c r="D137" i="2"/>
  <c r="D138" i="2"/>
  <c r="D139" i="2"/>
  <c r="D140" i="2"/>
  <c r="D144" i="2"/>
  <c r="D145" i="2"/>
  <c r="D146" i="2"/>
  <c r="D147" i="2"/>
  <c r="N162" i="2"/>
  <c r="L162" i="2"/>
  <c r="K162" i="2"/>
  <c r="R162" i="2"/>
  <c r="I162" i="2"/>
  <c r="D162" i="2"/>
  <c r="N163" i="2"/>
  <c r="L163" i="2"/>
  <c r="K163" i="2"/>
  <c r="R163" i="2"/>
  <c r="I163" i="2"/>
  <c r="D163" i="2"/>
  <c r="D164" i="2"/>
  <c r="D165" i="2"/>
  <c r="D166" i="2"/>
  <c r="D167" i="2"/>
  <c r="D168" i="2"/>
  <c r="D169" i="2"/>
  <c r="N173" i="2"/>
  <c r="L173" i="2"/>
  <c r="K173" i="2"/>
  <c r="R173" i="2"/>
  <c r="I173" i="2"/>
  <c r="D173" i="2"/>
  <c r="D174" i="2"/>
  <c r="D175" i="2"/>
  <c r="D179" i="2"/>
  <c r="D180" i="2"/>
  <c r="D181" i="2"/>
  <c r="D182" i="2"/>
  <c r="D183" i="2"/>
  <c r="D184" i="2"/>
  <c r="D188" i="2"/>
  <c r="D189" i="2"/>
  <c r="D190" i="2"/>
  <c r="D193" i="2"/>
  <c r="D107" i="2"/>
  <c r="N102" i="2"/>
  <c r="L102" i="2"/>
  <c r="K102" i="2"/>
  <c r="R102" i="2"/>
  <c r="I102" i="2"/>
  <c r="D102" i="2"/>
  <c r="N103" i="2"/>
  <c r="L103" i="2"/>
  <c r="K103" i="2"/>
  <c r="R103" i="2"/>
  <c r="I103" i="2"/>
  <c r="D103" i="2"/>
  <c r="N104" i="2"/>
  <c r="L104" i="2"/>
  <c r="K104" i="2"/>
  <c r="R104" i="2"/>
  <c r="I104" i="2"/>
  <c r="D104" i="2"/>
  <c r="N105" i="2"/>
  <c r="L105" i="2"/>
  <c r="K105" i="2"/>
  <c r="R105" i="2"/>
  <c r="I105" i="2"/>
  <c r="D105" i="2"/>
  <c r="N106" i="2"/>
  <c r="L106" i="2"/>
  <c r="K106" i="2"/>
  <c r="R106" i="2"/>
  <c r="I106" i="2"/>
  <c r="D106" i="2"/>
  <c r="D108" i="2"/>
  <c r="D109" i="2"/>
  <c r="N91" i="2"/>
  <c r="L91" i="2"/>
  <c r="K91" i="2"/>
  <c r="R91" i="2"/>
  <c r="I91" i="2"/>
  <c r="D91" i="2"/>
  <c r="N92" i="2"/>
  <c r="L92" i="2"/>
  <c r="K92" i="2"/>
  <c r="R92" i="2"/>
  <c r="I92" i="2"/>
  <c r="D92" i="2"/>
  <c r="D93" i="2"/>
  <c r="D94" i="2"/>
  <c r="D95" i="2"/>
  <c r="D96" i="2"/>
  <c r="D97" i="2"/>
  <c r="D98" i="2"/>
  <c r="D77" i="2"/>
  <c r="D78" i="2"/>
  <c r="D79" i="2"/>
  <c r="D80" i="2"/>
  <c r="D84" i="2"/>
  <c r="D85" i="2"/>
  <c r="D86" i="2"/>
  <c r="D87" i="2"/>
  <c r="N113" i="2"/>
  <c r="L113" i="2"/>
  <c r="K113" i="2"/>
  <c r="R113" i="2"/>
  <c r="I113" i="2"/>
  <c r="D113" i="2"/>
  <c r="D114" i="2"/>
  <c r="D115" i="2"/>
  <c r="D119" i="2"/>
  <c r="D120" i="2"/>
  <c r="D121" i="2"/>
  <c r="D122" i="2"/>
  <c r="D123" i="2"/>
  <c r="D124" i="2"/>
  <c r="D128" i="2"/>
  <c r="D129" i="2"/>
  <c r="D130" i="2"/>
  <c r="D133" i="2"/>
  <c r="D17" i="2"/>
  <c r="D18" i="2"/>
  <c r="D19" i="2"/>
  <c r="D20" i="2"/>
  <c r="D21" i="2"/>
  <c r="N25" i="2"/>
  <c r="L25" i="2"/>
  <c r="K25" i="2"/>
  <c r="R25" i="2"/>
  <c r="I25" i="2"/>
  <c r="D25" i="2"/>
  <c r="D26" i="2"/>
  <c r="D27" i="2"/>
  <c r="D28" i="2"/>
  <c r="N32" i="2"/>
  <c r="L32" i="2"/>
  <c r="K32" i="2"/>
  <c r="R32" i="2"/>
  <c r="I32" i="2"/>
  <c r="D32" i="2"/>
  <c r="N33" i="2"/>
  <c r="L33" i="2"/>
  <c r="K33" i="2"/>
  <c r="R33" i="2"/>
  <c r="I33" i="2"/>
  <c r="D33" i="2"/>
  <c r="D34" i="2"/>
  <c r="D35" i="2"/>
  <c r="D36" i="2"/>
  <c r="D37" i="2"/>
  <c r="D38" i="2"/>
  <c r="D39" i="2"/>
  <c r="N43" i="2"/>
  <c r="L43" i="2"/>
  <c r="K43" i="2"/>
  <c r="R43" i="2"/>
  <c r="I43" i="2"/>
  <c r="D43" i="2"/>
  <c r="N44" i="2"/>
  <c r="L44" i="2"/>
  <c r="K44" i="2"/>
  <c r="R44" i="2"/>
  <c r="I44" i="2"/>
  <c r="D44" i="2"/>
  <c r="D45" i="2"/>
  <c r="D46" i="2"/>
  <c r="D47" i="2"/>
  <c r="D48" i="2"/>
  <c r="D49" i="2"/>
  <c r="D50" i="2"/>
  <c r="N54" i="2"/>
  <c r="L54" i="2"/>
  <c r="K54" i="2"/>
  <c r="R54" i="2"/>
  <c r="I54" i="2"/>
  <c r="D54" i="2"/>
  <c r="D55" i="2"/>
  <c r="D56" i="2"/>
  <c r="D60" i="2"/>
  <c r="D61" i="2"/>
  <c r="D62" i="2"/>
  <c r="D63" i="2"/>
  <c r="D64" i="2"/>
  <c r="D65" i="2"/>
  <c r="N69" i="2"/>
  <c r="L69" i="2"/>
  <c r="K69" i="2"/>
  <c r="R69" i="2"/>
  <c r="I69" i="2"/>
  <c r="D69" i="2"/>
  <c r="D70" i="2"/>
  <c r="D71" i="2"/>
  <c r="D74" i="2"/>
  <c r="D194" i="2"/>
  <c r="C205" i="2"/>
  <c r="C204" i="2"/>
  <c r="D205" i="2"/>
  <c r="T173" i="6"/>
  <c r="T164" i="6"/>
  <c r="T163" i="6"/>
  <c r="T162" i="6"/>
  <c r="T153" i="6"/>
  <c r="T152" i="6"/>
  <c r="T151" i="6"/>
  <c r="T136" i="6"/>
  <c r="T122" i="6"/>
  <c r="T121" i="6"/>
  <c r="T120" i="6"/>
  <c r="T119" i="6"/>
  <c r="T113" i="6"/>
  <c r="T107" i="6"/>
  <c r="T106" i="6"/>
  <c r="T105" i="6"/>
  <c r="T104" i="6"/>
  <c r="T103" i="6"/>
  <c r="T102" i="6"/>
  <c r="T92" i="6"/>
  <c r="T91" i="6"/>
  <c r="T69" i="3"/>
  <c r="T69" i="6"/>
  <c r="T60" i="6"/>
  <c r="T44" i="6"/>
  <c r="T43" i="6"/>
  <c r="T33" i="6"/>
  <c r="T32" i="6"/>
  <c r="T25" i="6"/>
  <c r="N189" i="6"/>
  <c r="L189" i="6"/>
  <c r="K189" i="6"/>
  <c r="R189" i="6"/>
  <c r="T189" i="6"/>
  <c r="N188" i="6"/>
  <c r="L188" i="6"/>
  <c r="K188" i="6"/>
  <c r="R188" i="6"/>
  <c r="T188" i="6"/>
  <c r="N183" i="6"/>
  <c r="L183" i="6"/>
  <c r="K183" i="6"/>
  <c r="R183" i="6"/>
  <c r="T183" i="6"/>
  <c r="N182" i="6"/>
  <c r="L182" i="6"/>
  <c r="K182" i="6"/>
  <c r="R182" i="6"/>
  <c r="T182" i="6"/>
  <c r="N181" i="6"/>
  <c r="L181" i="6"/>
  <c r="K181" i="6"/>
  <c r="R181" i="6"/>
  <c r="T181" i="6"/>
  <c r="N180" i="6"/>
  <c r="L180" i="6"/>
  <c r="K180" i="6"/>
  <c r="R180" i="6"/>
  <c r="T180" i="6"/>
  <c r="N179" i="6"/>
  <c r="L179" i="6"/>
  <c r="K179" i="6"/>
  <c r="R179" i="6"/>
  <c r="T179" i="6"/>
  <c r="N174" i="6"/>
  <c r="L174" i="6"/>
  <c r="K174" i="6"/>
  <c r="R174" i="6"/>
  <c r="T174" i="6"/>
  <c r="N168" i="6"/>
  <c r="L168" i="6"/>
  <c r="K168" i="6"/>
  <c r="R168" i="6"/>
  <c r="T168" i="6"/>
  <c r="N167" i="6"/>
  <c r="L167" i="6"/>
  <c r="K167" i="6"/>
  <c r="R167" i="6"/>
  <c r="T167" i="6"/>
  <c r="N166" i="6"/>
  <c r="L166" i="6"/>
  <c r="K166" i="6"/>
  <c r="R166" i="6"/>
  <c r="T166" i="6"/>
  <c r="N165" i="6"/>
  <c r="L165" i="6"/>
  <c r="K165" i="6"/>
  <c r="R165" i="6"/>
  <c r="T165" i="6"/>
  <c r="N157" i="6"/>
  <c r="L157" i="6"/>
  <c r="K157" i="6"/>
  <c r="R157" i="6"/>
  <c r="T157" i="6"/>
  <c r="N156" i="6"/>
  <c r="L156" i="6"/>
  <c r="K156" i="6"/>
  <c r="R156" i="6"/>
  <c r="T156" i="6"/>
  <c r="N155" i="6"/>
  <c r="L155" i="6"/>
  <c r="K155" i="6"/>
  <c r="R155" i="6"/>
  <c r="T155" i="6"/>
  <c r="N154" i="6"/>
  <c r="L154" i="6"/>
  <c r="K154" i="6"/>
  <c r="R154" i="6"/>
  <c r="T154" i="6"/>
  <c r="N146" i="6"/>
  <c r="L146" i="6"/>
  <c r="K146" i="6"/>
  <c r="R146" i="6"/>
  <c r="T146" i="6"/>
  <c r="N145" i="6"/>
  <c r="L145" i="6"/>
  <c r="K145" i="6"/>
  <c r="R145" i="6"/>
  <c r="T145" i="6"/>
  <c r="N144" i="6"/>
  <c r="L144" i="6"/>
  <c r="K144" i="6"/>
  <c r="R144" i="6"/>
  <c r="T144" i="6"/>
  <c r="N139" i="6"/>
  <c r="L139" i="6"/>
  <c r="K139" i="6"/>
  <c r="R139" i="6"/>
  <c r="T139" i="6"/>
  <c r="N138" i="6"/>
  <c r="L138" i="6"/>
  <c r="K138" i="6"/>
  <c r="R138" i="6"/>
  <c r="T138" i="6"/>
  <c r="N137" i="6"/>
  <c r="L137" i="6"/>
  <c r="K137" i="6"/>
  <c r="R137" i="6"/>
  <c r="T137" i="6"/>
  <c r="N129" i="6"/>
  <c r="L129" i="6"/>
  <c r="K129" i="6"/>
  <c r="R129" i="6"/>
  <c r="T129" i="6"/>
  <c r="N128" i="6"/>
  <c r="L128" i="6"/>
  <c r="K128" i="6"/>
  <c r="R128" i="6"/>
  <c r="T128" i="6"/>
  <c r="N123" i="6"/>
  <c r="L123" i="6"/>
  <c r="K123" i="6"/>
  <c r="R123" i="6"/>
  <c r="T123" i="6"/>
  <c r="N114" i="6"/>
  <c r="L114" i="6"/>
  <c r="K114" i="6"/>
  <c r="R114" i="6"/>
  <c r="T114" i="6"/>
  <c r="N108" i="6"/>
  <c r="L108" i="6"/>
  <c r="K108" i="6"/>
  <c r="R108" i="6"/>
  <c r="T108" i="6"/>
  <c r="N97" i="6"/>
  <c r="L97" i="6"/>
  <c r="K97" i="6"/>
  <c r="R97" i="6"/>
  <c r="T97" i="6"/>
  <c r="N96" i="6"/>
  <c r="L96" i="6"/>
  <c r="K96" i="6"/>
  <c r="R96" i="6"/>
  <c r="T96" i="6"/>
  <c r="N95" i="6"/>
  <c r="L95" i="6"/>
  <c r="K95" i="6"/>
  <c r="R95" i="6"/>
  <c r="T95" i="6"/>
  <c r="N94" i="6"/>
  <c r="L94" i="6"/>
  <c r="K94" i="6"/>
  <c r="R94" i="6"/>
  <c r="T94" i="6"/>
  <c r="N93" i="6"/>
  <c r="L93" i="6"/>
  <c r="K93" i="6"/>
  <c r="R93" i="6"/>
  <c r="T93" i="6"/>
  <c r="N86" i="6"/>
  <c r="L86" i="6"/>
  <c r="K86" i="6"/>
  <c r="R86" i="6"/>
  <c r="T86" i="6"/>
  <c r="N85" i="6"/>
  <c r="L85" i="6"/>
  <c r="K85" i="6"/>
  <c r="R85" i="6"/>
  <c r="T85" i="6"/>
  <c r="N84" i="6"/>
  <c r="L84" i="6"/>
  <c r="K84" i="6"/>
  <c r="R84" i="6"/>
  <c r="T84" i="6"/>
  <c r="N79" i="6"/>
  <c r="L79" i="6"/>
  <c r="K79" i="6"/>
  <c r="R79" i="6"/>
  <c r="T79" i="6"/>
  <c r="N78" i="6"/>
  <c r="L78" i="6"/>
  <c r="K78" i="6"/>
  <c r="R78" i="6"/>
  <c r="T78" i="6"/>
  <c r="N77" i="6"/>
  <c r="L77" i="6"/>
  <c r="K77" i="6"/>
  <c r="R77" i="6"/>
  <c r="T77" i="6"/>
  <c r="N70" i="6"/>
  <c r="L70" i="6"/>
  <c r="K70" i="6"/>
  <c r="R70" i="6"/>
  <c r="T70" i="6"/>
  <c r="N64" i="6"/>
  <c r="L64" i="6"/>
  <c r="K64" i="6"/>
  <c r="R64" i="6"/>
  <c r="T64" i="6"/>
  <c r="N63" i="6"/>
  <c r="L63" i="6"/>
  <c r="K63" i="6"/>
  <c r="R63" i="6"/>
  <c r="T63" i="6"/>
  <c r="N62" i="6"/>
  <c r="L62" i="6"/>
  <c r="K62" i="6"/>
  <c r="R62" i="6"/>
  <c r="T62" i="6"/>
  <c r="N61" i="6"/>
  <c r="L61" i="6"/>
  <c r="K61" i="6"/>
  <c r="R61" i="6"/>
  <c r="T61" i="6"/>
  <c r="N55" i="6"/>
  <c r="L55" i="6"/>
  <c r="K55" i="6"/>
  <c r="R55" i="6"/>
  <c r="T55" i="6"/>
  <c r="N49" i="6"/>
  <c r="L49" i="6"/>
  <c r="K49" i="6"/>
  <c r="R49" i="6"/>
  <c r="T49" i="6"/>
  <c r="N48" i="6"/>
  <c r="L48" i="6"/>
  <c r="K48" i="6"/>
  <c r="R48" i="6"/>
  <c r="T48" i="6"/>
  <c r="N47" i="6"/>
  <c r="L47" i="6"/>
  <c r="K47" i="6"/>
  <c r="R47" i="6"/>
  <c r="T47" i="6"/>
  <c r="N46" i="6"/>
  <c r="L46" i="6"/>
  <c r="K46" i="6"/>
  <c r="R46" i="6"/>
  <c r="T46" i="6"/>
  <c r="N45" i="6"/>
  <c r="L45" i="6"/>
  <c r="K45" i="6"/>
  <c r="R45" i="6"/>
  <c r="T45" i="6"/>
  <c r="N38" i="6"/>
  <c r="L38" i="6"/>
  <c r="K38" i="6"/>
  <c r="R38" i="6"/>
  <c r="T38" i="6"/>
  <c r="N37" i="6"/>
  <c r="L37" i="6"/>
  <c r="K37" i="6"/>
  <c r="R37" i="6"/>
  <c r="T37" i="6"/>
  <c r="N36" i="6"/>
  <c r="L36" i="6"/>
  <c r="K36" i="6"/>
  <c r="R36" i="6"/>
  <c r="T36" i="6"/>
  <c r="N35" i="6"/>
  <c r="L35" i="6"/>
  <c r="K35" i="6"/>
  <c r="R35" i="6"/>
  <c r="T35" i="6"/>
  <c r="N34" i="6"/>
  <c r="L34" i="6"/>
  <c r="K34" i="6"/>
  <c r="R34" i="6"/>
  <c r="T34" i="6"/>
  <c r="N27" i="6"/>
  <c r="L27" i="6"/>
  <c r="K27" i="6"/>
  <c r="R27" i="6"/>
  <c r="T27" i="6"/>
  <c r="N26" i="6"/>
  <c r="L26" i="6"/>
  <c r="K26" i="6"/>
  <c r="R26" i="6"/>
  <c r="T26" i="6"/>
  <c r="T19" i="6"/>
  <c r="T18" i="6"/>
  <c r="T17" i="6"/>
  <c r="N20" i="6"/>
  <c r="L20" i="6"/>
  <c r="K20" i="6"/>
  <c r="R20" i="6"/>
  <c r="T20" i="6"/>
  <c r="T173" i="3"/>
  <c r="T164" i="3"/>
  <c r="T163" i="3"/>
  <c r="T162" i="3"/>
  <c r="T153" i="3"/>
  <c r="T152" i="3"/>
  <c r="T151" i="3"/>
  <c r="T136" i="3"/>
  <c r="T122" i="3"/>
  <c r="T121" i="3"/>
  <c r="T120" i="3"/>
  <c r="T119" i="3"/>
  <c r="T113" i="3"/>
  <c r="T107" i="3"/>
  <c r="T106" i="3"/>
  <c r="T105" i="3"/>
  <c r="T104" i="3"/>
  <c r="T103" i="3"/>
  <c r="T102" i="3"/>
  <c r="T92" i="3"/>
  <c r="T91" i="3"/>
  <c r="T60" i="3"/>
  <c r="T54" i="3"/>
  <c r="T44" i="3"/>
  <c r="T43" i="3"/>
  <c r="T33" i="3"/>
  <c r="T32" i="3"/>
  <c r="T25" i="3"/>
  <c r="N189" i="3"/>
  <c r="L189" i="3"/>
  <c r="K189" i="3"/>
  <c r="R189" i="3"/>
  <c r="T189" i="3"/>
  <c r="N188" i="3"/>
  <c r="L188" i="3"/>
  <c r="K188" i="3"/>
  <c r="R188" i="3"/>
  <c r="T188" i="3"/>
  <c r="N183" i="3"/>
  <c r="L183" i="3"/>
  <c r="K183" i="3"/>
  <c r="R183" i="3"/>
  <c r="T183" i="3"/>
  <c r="N182" i="3"/>
  <c r="L182" i="3"/>
  <c r="K182" i="3"/>
  <c r="R182" i="3"/>
  <c r="T182" i="3"/>
  <c r="N181" i="3"/>
  <c r="L181" i="3"/>
  <c r="K181" i="3"/>
  <c r="R181" i="3"/>
  <c r="T181" i="3"/>
  <c r="N180" i="3"/>
  <c r="L180" i="3"/>
  <c r="K180" i="3"/>
  <c r="R180" i="3"/>
  <c r="T180" i="3"/>
  <c r="N179" i="3"/>
  <c r="L179" i="3"/>
  <c r="K179" i="3"/>
  <c r="R179" i="3"/>
  <c r="T179" i="3"/>
  <c r="N174" i="3"/>
  <c r="L174" i="3"/>
  <c r="K174" i="3"/>
  <c r="R174" i="3"/>
  <c r="T174" i="3"/>
  <c r="N168" i="3"/>
  <c r="L168" i="3"/>
  <c r="K168" i="3"/>
  <c r="R168" i="3"/>
  <c r="T168" i="3"/>
  <c r="N167" i="3"/>
  <c r="L167" i="3"/>
  <c r="K167" i="3"/>
  <c r="R167" i="3"/>
  <c r="T167" i="3"/>
  <c r="N166" i="3"/>
  <c r="L166" i="3"/>
  <c r="K166" i="3"/>
  <c r="R166" i="3"/>
  <c r="T166" i="3"/>
  <c r="N165" i="3"/>
  <c r="L165" i="3"/>
  <c r="K165" i="3"/>
  <c r="R165" i="3"/>
  <c r="T165" i="3"/>
  <c r="N157" i="3"/>
  <c r="L157" i="3"/>
  <c r="K157" i="3"/>
  <c r="R157" i="3"/>
  <c r="T157" i="3"/>
  <c r="N156" i="3"/>
  <c r="L156" i="3"/>
  <c r="K156" i="3"/>
  <c r="R156" i="3"/>
  <c r="T156" i="3"/>
  <c r="N155" i="3"/>
  <c r="L155" i="3"/>
  <c r="K155" i="3"/>
  <c r="R155" i="3"/>
  <c r="T155" i="3"/>
  <c r="N154" i="3"/>
  <c r="L154" i="3"/>
  <c r="K154" i="3"/>
  <c r="R154" i="3"/>
  <c r="T154" i="3"/>
  <c r="N146" i="3"/>
  <c r="L146" i="3"/>
  <c r="K146" i="3"/>
  <c r="R146" i="3"/>
  <c r="T146" i="3"/>
  <c r="N145" i="3"/>
  <c r="L145" i="3"/>
  <c r="K145" i="3"/>
  <c r="R145" i="3"/>
  <c r="T145" i="3"/>
  <c r="N144" i="3"/>
  <c r="L144" i="3"/>
  <c r="K144" i="3"/>
  <c r="R144" i="3"/>
  <c r="T144" i="3"/>
  <c r="N139" i="3"/>
  <c r="L139" i="3"/>
  <c r="K139" i="3"/>
  <c r="R139" i="3"/>
  <c r="T139" i="3"/>
  <c r="N138" i="3"/>
  <c r="L138" i="3"/>
  <c r="K138" i="3"/>
  <c r="R138" i="3"/>
  <c r="T138" i="3"/>
  <c r="N137" i="3"/>
  <c r="L137" i="3"/>
  <c r="K137" i="3"/>
  <c r="R137" i="3"/>
  <c r="T137" i="3"/>
  <c r="N129" i="3"/>
  <c r="L129" i="3"/>
  <c r="K129" i="3"/>
  <c r="R129" i="3"/>
  <c r="T129" i="3"/>
  <c r="N128" i="3"/>
  <c r="L128" i="3"/>
  <c r="K128" i="3"/>
  <c r="R128" i="3"/>
  <c r="T128" i="3"/>
  <c r="N123" i="3"/>
  <c r="L123" i="3"/>
  <c r="K123" i="3"/>
  <c r="R123" i="3"/>
  <c r="T123" i="3"/>
  <c r="N114" i="3"/>
  <c r="L114" i="3"/>
  <c r="K114" i="3"/>
  <c r="R114" i="3"/>
  <c r="T114" i="3"/>
  <c r="N108" i="3"/>
  <c r="L108" i="3"/>
  <c r="K108" i="3"/>
  <c r="R108" i="3"/>
  <c r="T108" i="3"/>
  <c r="N97" i="3"/>
  <c r="L97" i="3"/>
  <c r="K97" i="3"/>
  <c r="R97" i="3"/>
  <c r="T97" i="3"/>
  <c r="N96" i="3"/>
  <c r="L96" i="3"/>
  <c r="K96" i="3"/>
  <c r="R96" i="3"/>
  <c r="T96" i="3"/>
  <c r="N95" i="3"/>
  <c r="L95" i="3"/>
  <c r="K95" i="3"/>
  <c r="R95" i="3"/>
  <c r="T95" i="3"/>
  <c r="N94" i="3"/>
  <c r="L94" i="3"/>
  <c r="K94" i="3"/>
  <c r="R94" i="3"/>
  <c r="T94" i="3"/>
  <c r="N93" i="3"/>
  <c r="L93" i="3"/>
  <c r="K93" i="3"/>
  <c r="R93" i="3"/>
  <c r="T93" i="3"/>
  <c r="N86" i="3"/>
  <c r="L86" i="3"/>
  <c r="K86" i="3"/>
  <c r="R86" i="3"/>
  <c r="T86" i="3"/>
  <c r="N85" i="3"/>
  <c r="L85" i="3"/>
  <c r="K85" i="3"/>
  <c r="R85" i="3"/>
  <c r="T85" i="3"/>
  <c r="N84" i="3"/>
  <c r="L84" i="3"/>
  <c r="K84" i="3"/>
  <c r="R84" i="3"/>
  <c r="T84" i="3"/>
  <c r="N79" i="3"/>
  <c r="L79" i="3"/>
  <c r="K79" i="3"/>
  <c r="R79" i="3"/>
  <c r="T79" i="3"/>
  <c r="N78" i="3"/>
  <c r="L78" i="3"/>
  <c r="K78" i="3"/>
  <c r="R78" i="3"/>
  <c r="T78" i="3"/>
  <c r="N77" i="3"/>
  <c r="L77" i="3"/>
  <c r="K77" i="3"/>
  <c r="R77" i="3"/>
  <c r="T77" i="3"/>
  <c r="N70" i="3"/>
  <c r="L70" i="3"/>
  <c r="K70" i="3"/>
  <c r="R70" i="3"/>
  <c r="T70" i="3"/>
  <c r="N64" i="3"/>
  <c r="L64" i="3"/>
  <c r="K64" i="3"/>
  <c r="R64" i="3"/>
  <c r="T64" i="3"/>
  <c r="N63" i="3"/>
  <c r="L63" i="3"/>
  <c r="K63" i="3"/>
  <c r="R63" i="3"/>
  <c r="T63" i="3"/>
  <c r="N62" i="3"/>
  <c r="L62" i="3"/>
  <c r="K62" i="3"/>
  <c r="R62" i="3"/>
  <c r="T62" i="3"/>
  <c r="N61" i="3"/>
  <c r="L61" i="3"/>
  <c r="K61" i="3"/>
  <c r="R61" i="3"/>
  <c r="T61" i="3"/>
  <c r="N55" i="3"/>
  <c r="L55" i="3"/>
  <c r="K55" i="3"/>
  <c r="R55" i="3"/>
  <c r="T55" i="3"/>
  <c r="N49" i="3"/>
  <c r="L49" i="3"/>
  <c r="K49" i="3"/>
  <c r="R49" i="3"/>
  <c r="T49" i="3"/>
  <c r="N48" i="3"/>
  <c r="L48" i="3"/>
  <c r="K48" i="3"/>
  <c r="R48" i="3"/>
  <c r="T48" i="3"/>
  <c r="N47" i="3"/>
  <c r="L47" i="3"/>
  <c r="K47" i="3"/>
  <c r="R47" i="3"/>
  <c r="T47" i="3"/>
  <c r="N46" i="3"/>
  <c r="L46" i="3"/>
  <c r="K46" i="3"/>
  <c r="R46" i="3"/>
  <c r="T46" i="3"/>
  <c r="N45" i="3"/>
  <c r="L45" i="3"/>
  <c r="K45" i="3"/>
  <c r="R45" i="3"/>
  <c r="T45" i="3"/>
  <c r="N38" i="3"/>
  <c r="L38" i="3"/>
  <c r="K38" i="3"/>
  <c r="R38" i="3"/>
  <c r="T38" i="3"/>
  <c r="N37" i="3"/>
  <c r="L37" i="3"/>
  <c r="K37" i="3"/>
  <c r="R37" i="3"/>
  <c r="T37" i="3"/>
  <c r="N36" i="3"/>
  <c r="L36" i="3"/>
  <c r="K36" i="3"/>
  <c r="R36" i="3"/>
  <c r="T36" i="3"/>
  <c r="N35" i="3"/>
  <c r="L35" i="3"/>
  <c r="K35" i="3"/>
  <c r="R35" i="3"/>
  <c r="T35" i="3"/>
  <c r="N34" i="3"/>
  <c r="L34" i="3"/>
  <c r="K34" i="3"/>
  <c r="R34" i="3"/>
  <c r="T34" i="3"/>
  <c r="N27" i="3"/>
  <c r="L27" i="3"/>
  <c r="K27" i="3"/>
  <c r="R27" i="3"/>
  <c r="T27" i="3"/>
  <c r="N26" i="3"/>
  <c r="L26" i="3"/>
  <c r="K26" i="3"/>
  <c r="R26" i="3"/>
  <c r="T26" i="3"/>
  <c r="T19" i="3"/>
  <c r="T18" i="3"/>
  <c r="T17" i="3"/>
  <c r="N20" i="3"/>
  <c r="L20" i="3"/>
  <c r="K20" i="3"/>
  <c r="R20" i="3"/>
  <c r="T20" i="3"/>
  <c r="T173" i="2"/>
  <c r="T153" i="2"/>
  <c r="T152" i="2"/>
  <c r="T151" i="2"/>
  <c r="T136" i="2"/>
  <c r="T122" i="2"/>
  <c r="T121" i="2"/>
  <c r="T120" i="2"/>
  <c r="T119" i="2"/>
  <c r="T113" i="2"/>
  <c r="T107" i="2"/>
  <c r="T106" i="2"/>
  <c r="T105" i="2"/>
  <c r="T104" i="2"/>
  <c r="T103" i="2"/>
  <c r="T102" i="2"/>
  <c r="T92" i="2"/>
  <c r="T91" i="2"/>
  <c r="T60" i="2"/>
  <c r="T54" i="2"/>
  <c r="T44" i="2"/>
  <c r="T43" i="2"/>
  <c r="T33" i="2"/>
  <c r="T32" i="2"/>
  <c r="T25" i="2"/>
  <c r="N189" i="2"/>
  <c r="L189" i="2"/>
  <c r="K189" i="2"/>
  <c r="R189" i="2"/>
  <c r="T189" i="2"/>
  <c r="N188" i="2"/>
  <c r="L188" i="2"/>
  <c r="K188" i="2"/>
  <c r="R188" i="2"/>
  <c r="T188" i="2"/>
  <c r="N183" i="2"/>
  <c r="L183" i="2"/>
  <c r="K183" i="2"/>
  <c r="R183" i="2"/>
  <c r="T183" i="2"/>
  <c r="N182" i="2"/>
  <c r="L182" i="2"/>
  <c r="K182" i="2"/>
  <c r="R182" i="2"/>
  <c r="T182" i="2"/>
  <c r="N181" i="2"/>
  <c r="L181" i="2"/>
  <c r="K181" i="2"/>
  <c r="R181" i="2"/>
  <c r="T181" i="2"/>
  <c r="N180" i="2"/>
  <c r="L180" i="2"/>
  <c r="K180" i="2"/>
  <c r="R180" i="2"/>
  <c r="T180" i="2"/>
  <c r="N179" i="2"/>
  <c r="L179" i="2"/>
  <c r="K179" i="2"/>
  <c r="R179" i="2"/>
  <c r="T179" i="2"/>
  <c r="N174" i="2"/>
  <c r="L174" i="2"/>
  <c r="K174" i="2"/>
  <c r="R174" i="2"/>
  <c r="T174" i="2"/>
  <c r="N168" i="2"/>
  <c r="L168" i="2"/>
  <c r="K168" i="2"/>
  <c r="R168" i="2"/>
  <c r="T168" i="2"/>
  <c r="N167" i="2"/>
  <c r="L167" i="2"/>
  <c r="K167" i="2"/>
  <c r="R167" i="2"/>
  <c r="T167" i="2"/>
  <c r="N166" i="2"/>
  <c r="L166" i="2"/>
  <c r="K166" i="2"/>
  <c r="R166" i="2"/>
  <c r="T166" i="2"/>
  <c r="N165" i="2"/>
  <c r="L165" i="2"/>
  <c r="K165" i="2"/>
  <c r="R165" i="2"/>
  <c r="T165" i="2"/>
  <c r="S169" i="2"/>
  <c r="N157" i="2"/>
  <c r="L157" i="2"/>
  <c r="K157" i="2"/>
  <c r="R157" i="2"/>
  <c r="T157" i="2"/>
  <c r="N156" i="2"/>
  <c r="L156" i="2"/>
  <c r="K156" i="2"/>
  <c r="R156" i="2"/>
  <c r="T156" i="2"/>
  <c r="N155" i="2"/>
  <c r="L155" i="2"/>
  <c r="K155" i="2"/>
  <c r="R155" i="2"/>
  <c r="T155" i="2"/>
  <c r="N154" i="2"/>
  <c r="L154" i="2"/>
  <c r="K154" i="2"/>
  <c r="R154" i="2"/>
  <c r="T154" i="2"/>
  <c r="N146" i="2"/>
  <c r="L146" i="2"/>
  <c r="K146" i="2"/>
  <c r="R146" i="2"/>
  <c r="T146" i="2"/>
  <c r="N145" i="2"/>
  <c r="L145" i="2"/>
  <c r="K145" i="2"/>
  <c r="R145" i="2"/>
  <c r="T145" i="2"/>
  <c r="N144" i="2"/>
  <c r="L144" i="2"/>
  <c r="K144" i="2"/>
  <c r="R144" i="2"/>
  <c r="T144" i="2"/>
  <c r="N139" i="2"/>
  <c r="L139" i="2"/>
  <c r="K139" i="2"/>
  <c r="R139" i="2"/>
  <c r="T139" i="2"/>
  <c r="N138" i="2"/>
  <c r="L138" i="2"/>
  <c r="K138" i="2"/>
  <c r="R138" i="2"/>
  <c r="T138" i="2"/>
  <c r="N137" i="2"/>
  <c r="L137" i="2"/>
  <c r="K137" i="2"/>
  <c r="R137" i="2"/>
  <c r="T137" i="2"/>
  <c r="N129" i="2"/>
  <c r="L129" i="2"/>
  <c r="K129" i="2"/>
  <c r="R129" i="2"/>
  <c r="T129" i="2"/>
  <c r="N128" i="2"/>
  <c r="L128" i="2"/>
  <c r="K128" i="2"/>
  <c r="R128" i="2"/>
  <c r="T128" i="2"/>
  <c r="N123" i="2"/>
  <c r="L123" i="2"/>
  <c r="K123" i="2"/>
  <c r="R123" i="2"/>
  <c r="T123" i="2"/>
  <c r="N114" i="2"/>
  <c r="L114" i="2"/>
  <c r="K114" i="2"/>
  <c r="R114" i="2"/>
  <c r="T114" i="2"/>
  <c r="N108" i="2"/>
  <c r="L108" i="2"/>
  <c r="K108" i="2"/>
  <c r="R108" i="2"/>
  <c r="T108" i="2"/>
  <c r="N97" i="2"/>
  <c r="L97" i="2"/>
  <c r="K97" i="2"/>
  <c r="R97" i="2"/>
  <c r="T97" i="2"/>
  <c r="N96" i="2"/>
  <c r="L96" i="2"/>
  <c r="K96" i="2"/>
  <c r="R96" i="2"/>
  <c r="T96" i="2"/>
  <c r="N95" i="2"/>
  <c r="L95" i="2"/>
  <c r="K95" i="2"/>
  <c r="R95" i="2"/>
  <c r="T95" i="2"/>
  <c r="N94" i="2"/>
  <c r="L94" i="2"/>
  <c r="K94" i="2"/>
  <c r="R94" i="2"/>
  <c r="T94" i="2"/>
  <c r="N93" i="2"/>
  <c r="L93" i="2"/>
  <c r="K93" i="2"/>
  <c r="R93" i="2"/>
  <c r="T93" i="2"/>
  <c r="N86" i="2"/>
  <c r="L86" i="2"/>
  <c r="K86" i="2"/>
  <c r="R86" i="2"/>
  <c r="T86" i="2"/>
  <c r="N85" i="2"/>
  <c r="L85" i="2"/>
  <c r="K85" i="2"/>
  <c r="R85" i="2"/>
  <c r="T85" i="2"/>
  <c r="N84" i="2"/>
  <c r="L84" i="2"/>
  <c r="K84" i="2"/>
  <c r="R84" i="2"/>
  <c r="T84" i="2"/>
  <c r="N79" i="2"/>
  <c r="L79" i="2"/>
  <c r="K79" i="2"/>
  <c r="R79" i="2"/>
  <c r="T79" i="2"/>
  <c r="N78" i="2"/>
  <c r="L78" i="2"/>
  <c r="K78" i="2"/>
  <c r="R78" i="2"/>
  <c r="T78" i="2"/>
  <c r="N77" i="2"/>
  <c r="L77" i="2"/>
  <c r="K77" i="2"/>
  <c r="R77" i="2"/>
  <c r="T77" i="2"/>
  <c r="N70" i="2"/>
  <c r="L70" i="2"/>
  <c r="K70" i="2"/>
  <c r="R70" i="2"/>
  <c r="T70" i="2"/>
  <c r="N64" i="2"/>
  <c r="L64" i="2"/>
  <c r="K64" i="2"/>
  <c r="R64" i="2"/>
  <c r="T64" i="2"/>
  <c r="N63" i="2"/>
  <c r="L63" i="2"/>
  <c r="K63" i="2"/>
  <c r="R63" i="2"/>
  <c r="T63" i="2"/>
  <c r="N62" i="2"/>
  <c r="L62" i="2"/>
  <c r="K62" i="2"/>
  <c r="R62" i="2"/>
  <c r="T62" i="2"/>
  <c r="N61" i="2"/>
  <c r="L61" i="2"/>
  <c r="K61" i="2"/>
  <c r="R61" i="2"/>
  <c r="T61" i="2"/>
  <c r="N55" i="2"/>
  <c r="L55" i="2"/>
  <c r="K55" i="2"/>
  <c r="R55" i="2"/>
  <c r="T55" i="2"/>
  <c r="N49" i="2"/>
  <c r="L49" i="2"/>
  <c r="K49" i="2"/>
  <c r="R49" i="2"/>
  <c r="T49" i="2"/>
  <c r="N48" i="2"/>
  <c r="L48" i="2"/>
  <c r="K48" i="2"/>
  <c r="R48" i="2"/>
  <c r="T48" i="2"/>
  <c r="N47" i="2"/>
  <c r="L47" i="2"/>
  <c r="K47" i="2"/>
  <c r="R47" i="2"/>
  <c r="T47" i="2"/>
  <c r="N46" i="2"/>
  <c r="L46" i="2"/>
  <c r="K46" i="2"/>
  <c r="R46" i="2"/>
  <c r="T46" i="2"/>
  <c r="N45" i="2"/>
  <c r="L45" i="2"/>
  <c r="K45" i="2"/>
  <c r="R45" i="2"/>
  <c r="T45" i="2"/>
  <c r="N38" i="2"/>
  <c r="L38" i="2"/>
  <c r="K38" i="2"/>
  <c r="R38" i="2"/>
  <c r="T38" i="2"/>
  <c r="N37" i="2"/>
  <c r="L37" i="2"/>
  <c r="K37" i="2"/>
  <c r="R37" i="2"/>
  <c r="T37" i="2"/>
  <c r="N36" i="2"/>
  <c r="L36" i="2"/>
  <c r="K36" i="2"/>
  <c r="R36" i="2"/>
  <c r="T36" i="2"/>
  <c r="N35" i="2"/>
  <c r="L35" i="2"/>
  <c r="K35" i="2"/>
  <c r="R35" i="2"/>
  <c r="T35" i="2"/>
  <c r="N34" i="2"/>
  <c r="L34" i="2"/>
  <c r="K34" i="2"/>
  <c r="R34" i="2"/>
  <c r="T34" i="2"/>
  <c r="N27" i="2"/>
  <c r="L27" i="2"/>
  <c r="K27" i="2"/>
  <c r="R27" i="2"/>
  <c r="T27" i="2"/>
  <c r="N26" i="2"/>
  <c r="L26" i="2"/>
  <c r="K26" i="2"/>
  <c r="R26" i="2"/>
  <c r="T26" i="2"/>
  <c r="T19" i="2"/>
  <c r="T18" i="2"/>
  <c r="T17" i="2"/>
  <c r="N20" i="2"/>
  <c r="L20" i="2"/>
  <c r="K20" i="2"/>
  <c r="R20" i="2"/>
  <c r="T20" i="2"/>
  <c r="E294" i="6"/>
  <c r="E293" i="6"/>
  <c r="E234" i="6"/>
  <c r="D234" i="6"/>
  <c r="C234" i="6"/>
  <c r="B229" i="6"/>
  <c r="A228" i="6"/>
  <c r="A227" i="6"/>
  <c r="A226" i="6"/>
  <c r="I137" i="6"/>
  <c r="I138" i="6"/>
  <c r="I139" i="6"/>
  <c r="I140" i="6"/>
  <c r="I144" i="6"/>
  <c r="I145" i="6"/>
  <c r="I146" i="6"/>
  <c r="I147" i="6"/>
  <c r="I154" i="6"/>
  <c r="I155" i="6"/>
  <c r="I156" i="6"/>
  <c r="I157" i="6"/>
  <c r="I158" i="6"/>
  <c r="F162" i="6"/>
  <c r="I165" i="6"/>
  <c r="I166" i="6"/>
  <c r="I167" i="6"/>
  <c r="I168" i="6"/>
  <c r="I174" i="6"/>
  <c r="I175" i="6"/>
  <c r="I179" i="6"/>
  <c r="I180" i="6"/>
  <c r="I181" i="6"/>
  <c r="I182" i="6"/>
  <c r="I183" i="6"/>
  <c r="I184" i="6"/>
  <c r="I188" i="6"/>
  <c r="I189" i="6"/>
  <c r="I190" i="6"/>
  <c r="I77" i="6"/>
  <c r="I78" i="6"/>
  <c r="I79" i="6"/>
  <c r="I80" i="6"/>
  <c r="I84" i="6"/>
  <c r="I85" i="6"/>
  <c r="I86" i="6"/>
  <c r="I87" i="6"/>
  <c r="I93" i="6"/>
  <c r="I94" i="6"/>
  <c r="I95" i="6"/>
  <c r="I96" i="6"/>
  <c r="I97" i="6"/>
  <c r="I98" i="6"/>
  <c r="I108" i="6"/>
  <c r="I109" i="6"/>
  <c r="I114" i="6"/>
  <c r="I115" i="6"/>
  <c r="I123" i="6"/>
  <c r="I124" i="6"/>
  <c r="I128" i="6"/>
  <c r="I129" i="6"/>
  <c r="I130" i="6"/>
  <c r="I133" i="6"/>
  <c r="I26" i="6"/>
  <c r="I27" i="6"/>
  <c r="I28" i="6"/>
  <c r="I34" i="6"/>
  <c r="I35" i="6"/>
  <c r="I36" i="6"/>
  <c r="I37" i="6"/>
  <c r="I38" i="6"/>
  <c r="I39" i="6"/>
  <c r="I45" i="6"/>
  <c r="I46" i="6"/>
  <c r="I47" i="6"/>
  <c r="I48" i="6"/>
  <c r="I49" i="6"/>
  <c r="I50" i="6"/>
  <c r="I55" i="6"/>
  <c r="I61" i="6"/>
  <c r="I62" i="6"/>
  <c r="I63" i="6"/>
  <c r="I64" i="6"/>
  <c r="I65" i="6"/>
  <c r="I70" i="6"/>
  <c r="I71" i="6"/>
  <c r="E219" i="6"/>
  <c r="C219" i="6"/>
  <c r="D219" i="6"/>
  <c r="D218" i="6"/>
  <c r="D217" i="6"/>
  <c r="K140" i="6"/>
  <c r="K147" i="6"/>
  <c r="K158" i="6"/>
  <c r="K169" i="6"/>
  <c r="K175" i="6"/>
  <c r="K184" i="6"/>
  <c r="K190" i="6"/>
  <c r="K193" i="6"/>
  <c r="K80" i="6"/>
  <c r="K87" i="6"/>
  <c r="K98" i="6"/>
  <c r="K109" i="6"/>
  <c r="K115" i="6"/>
  <c r="K124" i="6"/>
  <c r="K130" i="6"/>
  <c r="K133" i="6"/>
  <c r="K21" i="6"/>
  <c r="K28" i="6"/>
  <c r="K39" i="6"/>
  <c r="K50" i="6"/>
  <c r="K56" i="6"/>
  <c r="K65" i="6"/>
  <c r="K71" i="6"/>
  <c r="K74" i="6"/>
  <c r="K194" i="6"/>
  <c r="E205" i="6"/>
  <c r="F216" i="6"/>
  <c r="D216" i="6"/>
  <c r="D214" i="6"/>
  <c r="D213" i="6"/>
  <c r="D211" i="6"/>
  <c r="J136" i="6"/>
  <c r="J137" i="6"/>
  <c r="J138" i="6"/>
  <c r="J139" i="6"/>
  <c r="J141" i="6"/>
  <c r="J144" i="6"/>
  <c r="J145" i="6"/>
  <c r="J146" i="6"/>
  <c r="J148" i="6"/>
  <c r="J151" i="6"/>
  <c r="J152" i="6"/>
  <c r="J153" i="6"/>
  <c r="J154" i="6"/>
  <c r="J155" i="6"/>
  <c r="J156" i="6"/>
  <c r="J157" i="6"/>
  <c r="J159" i="6"/>
  <c r="J162" i="6"/>
  <c r="J163" i="6"/>
  <c r="J164" i="6"/>
  <c r="J165" i="6"/>
  <c r="J166" i="6"/>
  <c r="J167" i="6"/>
  <c r="J168" i="6"/>
  <c r="J170" i="6"/>
  <c r="J173" i="6"/>
  <c r="J174" i="6"/>
  <c r="J176" i="6"/>
  <c r="J179" i="6"/>
  <c r="J180" i="6"/>
  <c r="J181" i="6"/>
  <c r="J182" i="6"/>
  <c r="J183" i="6"/>
  <c r="J185" i="6"/>
  <c r="J188" i="6"/>
  <c r="J189" i="6"/>
  <c r="J191" i="6"/>
  <c r="J193" i="6"/>
  <c r="J77" i="6"/>
  <c r="J78" i="6"/>
  <c r="J79" i="6"/>
  <c r="J81" i="6"/>
  <c r="J84" i="6"/>
  <c r="J85" i="6"/>
  <c r="J86" i="6"/>
  <c r="J88" i="6"/>
  <c r="J91" i="6"/>
  <c r="J92" i="6"/>
  <c r="J93" i="6"/>
  <c r="J94" i="6"/>
  <c r="J95" i="6"/>
  <c r="J96" i="6"/>
  <c r="J97" i="6"/>
  <c r="J99" i="6"/>
  <c r="J102" i="6"/>
  <c r="J103" i="6"/>
  <c r="J104" i="6"/>
  <c r="J105" i="6"/>
  <c r="J106" i="6"/>
  <c r="J107" i="6"/>
  <c r="J108" i="6"/>
  <c r="J110" i="6"/>
  <c r="J113" i="6"/>
  <c r="J114" i="6"/>
  <c r="J116" i="6"/>
  <c r="J119" i="6"/>
  <c r="J120" i="6"/>
  <c r="J121" i="6"/>
  <c r="J122" i="6"/>
  <c r="J123" i="6"/>
  <c r="J125" i="6"/>
  <c r="J128" i="6"/>
  <c r="J129" i="6"/>
  <c r="J131" i="6"/>
  <c r="J133" i="6"/>
  <c r="J25" i="6"/>
  <c r="J26" i="6"/>
  <c r="J27" i="6"/>
  <c r="J29" i="6"/>
  <c r="J32" i="6"/>
  <c r="J33" i="6"/>
  <c r="J34" i="6"/>
  <c r="J35" i="6"/>
  <c r="J36" i="6"/>
  <c r="J37" i="6"/>
  <c r="J38" i="6"/>
  <c r="J40" i="6"/>
  <c r="J43" i="6"/>
  <c r="J44" i="6"/>
  <c r="J45" i="6"/>
  <c r="J46" i="6"/>
  <c r="J47" i="6"/>
  <c r="J48" i="6"/>
  <c r="J49" i="6"/>
  <c r="J51" i="6"/>
  <c r="J55" i="6"/>
  <c r="J60" i="6"/>
  <c r="J61" i="6"/>
  <c r="J62" i="6"/>
  <c r="J63" i="6"/>
  <c r="J64" i="6"/>
  <c r="J66" i="6"/>
  <c r="J69" i="6"/>
  <c r="J70" i="6"/>
  <c r="J72" i="6"/>
  <c r="F136" i="6"/>
  <c r="F137" i="6"/>
  <c r="F138" i="6"/>
  <c r="F139" i="6"/>
  <c r="F141" i="6"/>
  <c r="F144" i="6"/>
  <c r="F145" i="6"/>
  <c r="F146" i="6"/>
  <c r="F148" i="6"/>
  <c r="F151" i="6"/>
  <c r="F152" i="6"/>
  <c r="F153" i="6"/>
  <c r="F154" i="6"/>
  <c r="F155" i="6"/>
  <c r="F156" i="6"/>
  <c r="F157" i="6"/>
  <c r="F159" i="6"/>
  <c r="F164" i="6"/>
  <c r="F165" i="6"/>
  <c r="F166" i="6"/>
  <c r="F167" i="6"/>
  <c r="F168" i="6"/>
  <c r="F173" i="6"/>
  <c r="F174" i="6"/>
  <c r="F176" i="6"/>
  <c r="F179" i="6"/>
  <c r="F180" i="6"/>
  <c r="F181" i="6"/>
  <c r="F182" i="6"/>
  <c r="F183" i="6"/>
  <c r="F185" i="6"/>
  <c r="F188" i="6"/>
  <c r="F189" i="6"/>
  <c r="F191" i="6"/>
  <c r="F77" i="6"/>
  <c r="F78" i="6"/>
  <c r="F79" i="6"/>
  <c r="F81" i="6"/>
  <c r="F84" i="6"/>
  <c r="F85" i="6"/>
  <c r="F86" i="6"/>
  <c r="F88" i="6"/>
  <c r="F91" i="6"/>
  <c r="F92" i="6"/>
  <c r="F93" i="6"/>
  <c r="F94" i="6"/>
  <c r="F95" i="6"/>
  <c r="F96" i="6"/>
  <c r="F97" i="6"/>
  <c r="F99" i="6"/>
  <c r="F102" i="6"/>
  <c r="F103" i="6"/>
  <c r="F104" i="6"/>
  <c r="F105" i="6"/>
  <c r="F106" i="6"/>
  <c r="F107" i="6"/>
  <c r="F108" i="6"/>
  <c r="F110" i="6"/>
  <c r="F113" i="6"/>
  <c r="F114" i="6"/>
  <c r="F116" i="6"/>
  <c r="F119" i="6"/>
  <c r="F120" i="6"/>
  <c r="F121" i="6"/>
  <c r="F122" i="6"/>
  <c r="F123" i="6"/>
  <c r="F125" i="6"/>
  <c r="F128" i="6"/>
  <c r="F129" i="6"/>
  <c r="F131" i="6"/>
  <c r="F133" i="6"/>
  <c r="F20" i="6"/>
  <c r="F25" i="6"/>
  <c r="F26" i="6"/>
  <c r="F27" i="6"/>
  <c r="F29" i="6"/>
  <c r="F32" i="6"/>
  <c r="F33" i="6"/>
  <c r="F34" i="6"/>
  <c r="F35" i="6"/>
  <c r="F36" i="6"/>
  <c r="F37" i="6"/>
  <c r="F38" i="6"/>
  <c r="F40" i="6"/>
  <c r="F43" i="6"/>
  <c r="F44" i="6"/>
  <c r="F45" i="6"/>
  <c r="F46" i="6"/>
  <c r="F47" i="6"/>
  <c r="F48" i="6"/>
  <c r="F49" i="6"/>
  <c r="F51" i="6"/>
  <c r="F55" i="6"/>
  <c r="F60" i="6"/>
  <c r="F61" i="6"/>
  <c r="F62" i="6"/>
  <c r="F63" i="6"/>
  <c r="F64" i="6"/>
  <c r="F66" i="6"/>
  <c r="F69" i="6"/>
  <c r="F70" i="6"/>
  <c r="F72" i="6"/>
  <c r="E208" i="6"/>
  <c r="C208" i="6"/>
  <c r="D208" i="6"/>
  <c r="I30" i="6"/>
  <c r="I41" i="6"/>
  <c r="I52" i="6"/>
  <c r="I67" i="6"/>
  <c r="I73" i="6"/>
  <c r="I82" i="6"/>
  <c r="I89" i="6"/>
  <c r="I100" i="6"/>
  <c r="I111" i="6"/>
  <c r="I117" i="6"/>
  <c r="I126" i="6"/>
  <c r="I132" i="6"/>
  <c r="I142" i="6"/>
  <c r="I149" i="6"/>
  <c r="I160" i="6"/>
  <c r="I171" i="6"/>
  <c r="I177" i="6"/>
  <c r="I186" i="6"/>
  <c r="I192" i="6"/>
  <c r="C23" i="6"/>
  <c r="C30" i="6"/>
  <c r="C41" i="6"/>
  <c r="C52" i="6"/>
  <c r="C58" i="6"/>
  <c r="C67" i="6"/>
  <c r="C73" i="6"/>
  <c r="C82" i="6"/>
  <c r="C89" i="6"/>
  <c r="C100" i="6"/>
  <c r="C111" i="6"/>
  <c r="C117" i="6"/>
  <c r="C126" i="6"/>
  <c r="C132" i="6"/>
  <c r="C142" i="6"/>
  <c r="C149" i="6"/>
  <c r="C160" i="6"/>
  <c r="C171" i="6"/>
  <c r="C177" i="6"/>
  <c r="C186" i="6"/>
  <c r="C192" i="6"/>
  <c r="C196" i="6"/>
  <c r="S23" i="6"/>
  <c r="S30" i="6"/>
  <c r="S41" i="6"/>
  <c r="S52" i="6"/>
  <c r="S58" i="6"/>
  <c r="S67" i="6"/>
  <c r="S73" i="6"/>
  <c r="S82" i="6"/>
  <c r="S89" i="6"/>
  <c r="S100" i="6"/>
  <c r="S111" i="6"/>
  <c r="S117" i="6"/>
  <c r="S126" i="6"/>
  <c r="S132" i="6"/>
  <c r="S142" i="6"/>
  <c r="S149" i="6"/>
  <c r="S160" i="6"/>
  <c r="S171" i="6"/>
  <c r="S177" i="6"/>
  <c r="S186" i="6"/>
  <c r="S192" i="6"/>
  <c r="R30" i="6"/>
  <c r="R41" i="6"/>
  <c r="R52" i="6"/>
  <c r="R67" i="6"/>
  <c r="R73" i="6"/>
  <c r="R82" i="6"/>
  <c r="R89" i="6"/>
  <c r="R100" i="6"/>
  <c r="R111" i="6"/>
  <c r="R117" i="6"/>
  <c r="R126" i="6"/>
  <c r="R132" i="6"/>
  <c r="R142" i="6"/>
  <c r="R149" i="6"/>
  <c r="R160" i="6"/>
  <c r="R171" i="6"/>
  <c r="R177" i="6"/>
  <c r="R186" i="6"/>
  <c r="R192" i="6"/>
  <c r="Q23" i="6"/>
  <c r="Q30" i="6"/>
  <c r="Q41" i="6"/>
  <c r="Q52" i="6"/>
  <c r="Q58" i="6"/>
  <c r="Q67" i="6"/>
  <c r="Q73" i="6"/>
  <c r="Q82" i="6"/>
  <c r="Q111" i="6"/>
  <c r="Q171" i="6"/>
  <c r="Q89" i="6"/>
  <c r="Q100" i="6"/>
  <c r="Q117" i="6"/>
  <c r="Q126" i="6"/>
  <c r="Q132" i="6"/>
  <c r="Q142" i="6"/>
  <c r="Q149" i="6"/>
  <c r="Q160" i="6"/>
  <c r="Q177" i="6"/>
  <c r="Q186" i="6"/>
  <c r="Q192" i="6"/>
  <c r="Q196" i="6"/>
  <c r="O23" i="6"/>
  <c r="O30" i="6"/>
  <c r="O41" i="6"/>
  <c r="O52" i="6"/>
  <c r="O58" i="6"/>
  <c r="O67" i="6"/>
  <c r="O73" i="6"/>
  <c r="O82" i="6"/>
  <c r="O89" i="6"/>
  <c r="O100" i="6"/>
  <c r="O111" i="6"/>
  <c r="O117" i="6"/>
  <c r="O126" i="6"/>
  <c r="O132" i="6"/>
  <c r="O142" i="6"/>
  <c r="O149" i="6"/>
  <c r="O160" i="6"/>
  <c r="O171" i="6"/>
  <c r="O177" i="6"/>
  <c r="O186" i="6"/>
  <c r="O192" i="6"/>
  <c r="O196" i="6"/>
  <c r="N23" i="6"/>
  <c r="N30" i="6"/>
  <c r="N41" i="6"/>
  <c r="N52" i="6"/>
  <c r="N58" i="6"/>
  <c r="N67" i="6"/>
  <c r="N73" i="6"/>
  <c r="N82" i="6"/>
  <c r="N89" i="6"/>
  <c r="N100" i="6"/>
  <c r="N111" i="6"/>
  <c r="N117" i="6"/>
  <c r="N126" i="6"/>
  <c r="N132" i="6"/>
  <c r="N142" i="6"/>
  <c r="N149" i="6"/>
  <c r="N160" i="6"/>
  <c r="N171" i="6"/>
  <c r="N177" i="6"/>
  <c r="N186" i="6"/>
  <c r="N192" i="6"/>
  <c r="N196" i="6"/>
  <c r="M23" i="6"/>
  <c r="M30" i="6"/>
  <c r="M41" i="6"/>
  <c r="M52" i="6"/>
  <c r="M58" i="6"/>
  <c r="M67" i="6"/>
  <c r="M73" i="6"/>
  <c r="M82" i="6"/>
  <c r="M89" i="6"/>
  <c r="M100" i="6"/>
  <c r="M111" i="6"/>
  <c r="M117" i="6"/>
  <c r="M126" i="6"/>
  <c r="M132" i="6"/>
  <c r="M142" i="6"/>
  <c r="M149" i="6"/>
  <c r="M160" i="6"/>
  <c r="M171" i="6"/>
  <c r="M177" i="6"/>
  <c r="M186" i="6"/>
  <c r="M192" i="6"/>
  <c r="M196" i="6"/>
  <c r="L23" i="6"/>
  <c r="L30" i="6"/>
  <c r="L41" i="6"/>
  <c r="L52" i="6"/>
  <c r="L58" i="6"/>
  <c r="L67" i="6"/>
  <c r="L73" i="6"/>
  <c r="L82" i="6"/>
  <c r="L89" i="6"/>
  <c r="L100" i="6"/>
  <c r="L111" i="6"/>
  <c r="L117" i="6"/>
  <c r="L126" i="6"/>
  <c r="L132" i="6"/>
  <c r="L142" i="6"/>
  <c r="L149" i="6"/>
  <c r="L160" i="6"/>
  <c r="L171" i="6"/>
  <c r="L177" i="6"/>
  <c r="L186" i="6"/>
  <c r="L192" i="6"/>
  <c r="L196" i="6"/>
  <c r="K23" i="6"/>
  <c r="K30" i="6"/>
  <c r="K41" i="6"/>
  <c r="K52" i="6"/>
  <c r="K58" i="6"/>
  <c r="K67" i="6"/>
  <c r="K73" i="6"/>
  <c r="K82" i="6"/>
  <c r="K89" i="6"/>
  <c r="K100" i="6"/>
  <c r="K111" i="6"/>
  <c r="K117" i="6"/>
  <c r="K126" i="6"/>
  <c r="K132" i="6"/>
  <c r="K142" i="6"/>
  <c r="K149" i="6"/>
  <c r="K160" i="6"/>
  <c r="K171" i="6"/>
  <c r="K177" i="6"/>
  <c r="K186" i="6"/>
  <c r="K192" i="6"/>
  <c r="K196" i="6"/>
  <c r="E30" i="6"/>
  <c r="E41" i="6"/>
  <c r="E52" i="6"/>
  <c r="E55" i="6"/>
  <c r="E67" i="6"/>
  <c r="E69" i="6"/>
  <c r="E73" i="6"/>
  <c r="E82" i="6"/>
  <c r="E89" i="6"/>
  <c r="E100" i="6"/>
  <c r="E107" i="6"/>
  <c r="E105" i="6"/>
  <c r="E106" i="6"/>
  <c r="E111" i="6"/>
  <c r="E113" i="6"/>
  <c r="E117" i="6"/>
  <c r="E126" i="6"/>
  <c r="E132" i="6"/>
  <c r="E136" i="6"/>
  <c r="E142" i="6"/>
  <c r="E149" i="6"/>
  <c r="E160" i="6"/>
  <c r="E164" i="6"/>
  <c r="E165" i="6"/>
  <c r="E171" i="6"/>
  <c r="E173" i="6"/>
  <c r="E177" i="6"/>
  <c r="E186" i="6"/>
  <c r="E192" i="6"/>
  <c r="D30" i="6"/>
  <c r="D41" i="6"/>
  <c r="D52" i="6"/>
  <c r="D67" i="6"/>
  <c r="D73" i="6"/>
  <c r="D82" i="6"/>
  <c r="D89" i="6"/>
  <c r="D100" i="6"/>
  <c r="D111" i="6"/>
  <c r="D117" i="6"/>
  <c r="D126" i="6"/>
  <c r="D132" i="6"/>
  <c r="D142" i="6"/>
  <c r="D149" i="6"/>
  <c r="D160" i="6"/>
  <c r="D171" i="6"/>
  <c r="D177" i="6"/>
  <c r="D186" i="6"/>
  <c r="D192" i="6"/>
  <c r="T141" i="6"/>
  <c r="T148" i="6"/>
  <c r="T159" i="6"/>
  <c r="T170" i="6"/>
  <c r="T176" i="6"/>
  <c r="T185" i="6"/>
  <c r="T191" i="6"/>
  <c r="T193" i="6"/>
  <c r="T81" i="6"/>
  <c r="T88" i="6"/>
  <c r="T99" i="6"/>
  <c r="T110" i="6"/>
  <c r="T116" i="6"/>
  <c r="T125" i="6"/>
  <c r="T131" i="6"/>
  <c r="T133" i="6"/>
  <c r="T29" i="6"/>
  <c r="T40" i="6"/>
  <c r="T51" i="6"/>
  <c r="T66" i="6"/>
  <c r="T72" i="6"/>
  <c r="P141" i="6"/>
  <c r="P148" i="6"/>
  <c r="P159" i="6"/>
  <c r="P170" i="6"/>
  <c r="P176" i="6"/>
  <c r="P185" i="6"/>
  <c r="P191" i="6"/>
  <c r="P193" i="6"/>
  <c r="P81" i="6"/>
  <c r="P88" i="6"/>
  <c r="P99" i="6"/>
  <c r="P110" i="6"/>
  <c r="P116" i="6"/>
  <c r="P125" i="6"/>
  <c r="P131" i="6"/>
  <c r="P133" i="6"/>
  <c r="P22" i="6"/>
  <c r="P29" i="6"/>
  <c r="P40" i="6"/>
  <c r="P51" i="6"/>
  <c r="P57" i="6"/>
  <c r="P66" i="6"/>
  <c r="P72" i="6"/>
  <c r="P74" i="6"/>
  <c r="P195" i="6"/>
  <c r="S140" i="6"/>
  <c r="S147" i="6"/>
  <c r="S158" i="6"/>
  <c r="S169" i="6"/>
  <c r="S175" i="6"/>
  <c r="S184" i="6"/>
  <c r="S190" i="6"/>
  <c r="S193" i="6"/>
  <c r="S109" i="6"/>
  <c r="S80" i="6"/>
  <c r="S87" i="6"/>
  <c r="S98" i="6"/>
  <c r="S115" i="6"/>
  <c r="S124" i="6"/>
  <c r="S130" i="6"/>
  <c r="S133" i="6"/>
  <c r="S21" i="6"/>
  <c r="S28" i="6"/>
  <c r="S39" i="6"/>
  <c r="S50" i="6"/>
  <c r="S56" i="6"/>
  <c r="S65" i="6"/>
  <c r="S71" i="6"/>
  <c r="S74" i="6"/>
  <c r="S194" i="6"/>
  <c r="R140" i="6"/>
  <c r="R147" i="6"/>
  <c r="R158" i="6"/>
  <c r="R169" i="6"/>
  <c r="R175" i="6"/>
  <c r="R184" i="6"/>
  <c r="R190" i="6"/>
  <c r="R193" i="6"/>
  <c r="R109" i="6"/>
  <c r="R80" i="6"/>
  <c r="R87" i="6"/>
  <c r="R98" i="6"/>
  <c r="R115" i="6"/>
  <c r="R124" i="6"/>
  <c r="R130" i="6"/>
  <c r="R133" i="6"/>
  <c r="R28" i="6"/>
  <c r="R39" i="6"/>
  <c r="R50" i="6"/>
  <c r="R65" i="6"/>
  <c r="R71" i="6"/>
  <c r="Q140" i="6"/>
  <c r="Q147" i="6"/>
  <c r="Q158" i="6"/>
  <c r="Q169" i="6"/>
  <c r="Q175" i="6"/>
  <c r="Q184" i="6"/>
  <c r="Q190" i="6"/>
  <c r="Q193" i="6"/>
  <c r="Q80" i="6"/>
  <c r="Q87" i="6"/>
  <c r="Q98" i="6"/>
  <c r="Q109" i="6"/>
  <c r="Q115" i="6"/>
  <c r="Q124" i="6"/>
  <c r="Q130" i="6"/>
  <c r="Q133" i="6"/>
  <c r="Q21" i="6"/>
  <c r="Q28" i="6"/>
  <c r="Q39" i="6"/>
  <c r="Q50" i="6"/>
  <c r="Q56" i="6"/>
  <c r="Q65" i="6"/>
  <c r="Q71" i="6"/>
  <c r="Q74" i="6"/>
  <c r="Q194" i="6"/>
  <c r="O140" i="6"/>
  <c r="O147" i="6"/>
  <c r="O158" i="6"/>
  <c r="O169" i="6"/>
  <c r="O175" i="6"/>
  <c r="O184" i="6"/>
  <c r="O190" i="6"/>
  <c r="O193" i="6"/>
  <c r="O80" i="6"/>
  <c r="O87" i="6"/>
  <c r="O98" i="6"/>
  <c r="O109" i="6"/>
  <c r="O115" i="6"/>
  <c r="O124" i="6"/>
  <c r="O130" i="6"/>
  <c r="O133" i="6"/>
  <c r="O21" i="6"/>
  <c r="O28" i="6"/>
  <c r="O39" i="6"/>
  <c r="O50" i="6"/>
  <c r="O56" i="6"/>
  <c r="O65" i="6"/>
  <c r="O71" i="6"/>
  <c r="O74" i="6"/>
  <c r="O194" i="6"/>
  <c r="N140" i="6"/>
  <c r="N147" i="6"/>
  <c r="N158" i="6"/>
  <c r="N169" i="6"/>
  <c r="N175" i="6"/>
  <c r="N184" i="6"/>
  <c r="N190" i="6"/>
  <c r="N193" i="6"/>
  <c r="N80" i="6"/>
  <c r="N87" i="6"/>
  <c r="N98" i="6"/>
  <c r="N109" i="6"/>
  <c r="N115" i="6"/>
  <c r="N124" i="6"/>
  <c r="N130" i="6"/>
  <c r="N133" i="6"/>
  <c r="N21" i="6"/>
  <c r="N28" i="6"/>
  <c r="N39" i="6"/>
  <c r="N50" i="6"/>
  <c r="N56" i="6"/>
  <c r="N65" i="6"/>
  <c r="N71" i="6"/>
  <c r="N74" i="6"/>
  <c r="N194" i="6"/>
  <c r="M140" i="6"/>
  <c r="M147" i="6"/>
  <c r="M158" i="6"/>
  <c r="M169" i="6"/>
  <c r="M175" i="6"/>
  <c r="M184" i="6"/>
  <c r="M190" i="6"/>
  <c r="M193" i="6"/>
  <c r="M80" i="6"/>
  <c r="M87" i="6"/>
  <c r="M98" i="6"/>
  <c r="M109" i="6"/>
  <c r="M115" i="6"/>
  <c r="M124" i="6"/>
  <c r="M130" i="6"/>
  <c r="M133" i="6"/>
  <c r="M21" i="6"/>
  <c r="M28" i="6"/>
  <c r="M39" i="6"/>
  <c r="M50" i="6"/>
  <c r="M56" i="6"/>
  <c r="M65" i="6"/>
  <c r="M71" i="6"/>
  <c r="M74" i="6"/>
  <c r="M194" i="6"/>
  <c r="L140" i="6"/>
  <c r="L147" i="6"/>
  <c r="L158" i="6"/>
  <c r="L169" i="6"/>
  <c r="L175" i="6"/>
  <c r="L184" i="6"/>
  <c r="L190" i="6"/>
  <c r="L193" i="6"/>
  <c r="L80" i="6"/>
  <c r="L87" i="6"/>
  <c r="L98" i="6"/>
  <c r="L109" i="6"/>
  <c r="L115" i="6"/>
  <c r="L124" i="6"/>
  <c r="L130" i="6"/>
  <c r="L133" i="6"/>
  <c r="L21" i="6"/>
  <c r="L28" i="6"/>
  <c r="L39" i="6"/>
  <c r="L50" i="6"/>
  <c r="L56" i="6"/>
  <c r="L65" i="6"/>
  <c r="L71" i="6"/>
  <c r="L74" i="6"/>
  <c r="L194" i="6"/>
  <c r="E137" i="6"/>
  <c r="E138" i="6"/>
  <c r="E139" i="6"/>
  <c r="E140" i="6"/>
  <c r="E144" i="6"/>
  <c r="E145" i="6"/>
  <c r="E146" i="6"/>
  <c r="E147" i="6"/>
  <c r="E151" i="6"/>
  <c r="E152" i="6"/>
  <c r="E153" i="6"/>
  <c r="E154" i="6"/>
  <c r="E155" i="6"/>
  <c r="E156" i="6"/>
  <c r="E157" i="6"/>
  <c r="E158" i="6"/>
  <c r="E166" i="6"/>
  <c r="E167" i="6"/>
  <c r="E168" i="6"/>
  <c r="E174" i="6"/>
  <c r="E175" i="6"/>
  <c r="E179" i="6"/>
  <c r="E180" i="6"/>
  <c r="E181" i="6"/>
  <c r="E182" i="6"/>
  <c r="E183" i="6"/>
  <c r="E184" i="6"/>
  <c r="E188" i="6"/>
  <c r="E189" i="6"/>
  <c r="E190" i="6"/>
  <c r="E77" i="6"/>
  <c r="E78" i="6"/>
  <c r="E79" i="6"/>
  <c r="E80" i="6"/>
  <c r="E84" i="6"/>
  <c r="E85" i="6"/>
  <c r="E86" i="6"/>
  <c r="E87" i="6"/>
  <c r="E91" i="6"/>
  <c r="E92" i="6"/>
  <c r="E93" i="6"/>
  <c r="E94" i="6"/>
  <c r="E95" i="6"/>
  <c r="E96" i="6"/>
  <c r="E97" i="6"/>
  <c r="E98" i="6"/>
  <c r="E102" i="6"/>
  <c r="E103" i="6"/>
  <c r="E104" i="6"/>
  <c r="E108" i="6"/>
  <c r="E109" i="6"/>
  <c r="E114" i="6"/>
  <c r="E115" i="6"/>
  <c r="E119" i="6"/>
  <c r="E120" i="6"/>
  <c r="E121" i="6"/>
  <c r="E122" i="6"/>
  <c r="E123" i="6"/>
  <c r="E124" i="6"/>
  <c r="E128" i="6"/>
  <c r="E129" i="6"/>
  <c r="E130" i="6"/>
  <c r="E133" i="6"/>
  <c r="E20" i="6"/>
  <c r="E25" i="6"/>
  <c r="E26" i="6"/>
  <c r="E27" i="6"/>
  <c r="E28" i="6"/>
  <c r="E32" i="6"/>
  <c r="E33" i="6"/>
  <c r="E34" i="6"/>
  <c r="E35" i="6"/>
  <c r="E36" i="6"/>
  <c r="E37" i="6"/>
  <c r="E38" i="6"/>
  <c r="E39" i="6"/>
  <c r="E43" i="6"/>
  <c r="E44" i="6"/>
  <c r="E45" i="6"/>
  <c r="E46" i="6"/>
  <c r="E47" i="6"/>
  <c r="E48" i="6"/>
  <c r="E49" i="6"/>
  <c r="E50" i="6"/>
  <c r="E60" i="6"/>
  <c r="E61" i="6"/>
  <c r="E62" i="6"/>
  <c r="E63" i="6"/>
  <c r="E64" i="6"/>
  <c r="E65" i="6"/>
  <c r="E70" i="6"/>
  <c r="E71" i="6"/>
  <c r="X12" i="6"/>
  <c r="W12" i="6"/>
  <c r="V12" i="6"/>
  <c r="E294" i="3"/>
  <c r="E293" i="3"/>
  <c r="B229" i="3"/>
  <c r="E234" i="3"/>
  <c r="D234" i="3"/>
  <c r="C234" i="3"/>
  <c r="A228" i="3"/>
  <c r="A227" i="3"/>
  <c r="A226" i="3"/>
  <c r="I137" i="3"/>
  <c r="I138" i="3"/>
  <c r="I139" i="3"/>
  <c r="I140" i="3"/>
  <c r="I144" i="3"/>
  <c r="I145" i="3"/>
  <c r="I146" i="3"/>
  <c r="I147" i="3"/>
  <c r="I154" i="3"/>
  <c r="I155" i="3"/>
  <c r="I156" i="3"/>
  <c r="I157" i="3"/>
  <c r="I158" i="3"/>
  <c r="I165" i="3"/>
  <c r="I166" i="3"/>
  <c r="I167" i="3"/>
  <c r="I168" i="3"/>
  <c r="I169" i="3"/>
  <c r="I174" i="3"/>
  <c r="I175" i="3"/>
  <c r="I179" i="3"/>
  <c r="I180" i="3"/>
  <c r="I181" i="3"/>
  <c r="I182" i="3"/>
  <c r="I183" i="3"/>
  <c r="I184" i="3"/>
  <c r="I188" i="3"/>
  <c r="I189" i="3"/>
  <c r="I190" i="3"/>
  <c r="I193" i="3"/>
  <c r="I77" i="3"/>
  <c r="I78" i="3"/>
  <c r="I79" i="3"/>
  <c r="I80" i="3"/>
  <c r="I84" i="3"/>
  <c r="I85" i="3"/>
  <c r="I86" i="3"/>
  <c r="I87" i="3"/>
  <c r="I93" i="3"/>
  <c r="I94" i="3"/>
  <c r="I95" i="3"/>
  <c r="I96" i="3"/>
  <c r="I97" i="3"/>
  <c r="I98" i="3"/>
  <c r="I108" i="3"/>
  <c r="I109" i="3"/>
  <c r="I114" i="3"/>
  <c r="I115" i="3"/>
  <c r="I123" i="3"/>
  <c r="I124" i="3"/>
  <c r="I128" i="3"/>
  <c r="I129" i="3"/>
  <c r="I130" i="3"/>
  <c r="I133" i="3"/>
  <c r="I26" i="3"/>
  <c r="I27" i="3"/>
  <c r="I28" i="3"/>
  <c r="I34" i="3"/>
  <c r="I35" i="3"/>
  <c r="I36" i="3"/>
  <c r="I37" i="3"/>
  <c r="I38" i="3"/>
  <c r="I39" i="3"/>
  <c r="I45" i="3"/>
  <c r="I46" i="3"/>
  <c r="I47" i="3"/>
  <c r="I48" i="3"/>
  <c r="I49" i="3"/>
  <c r="I50" i="3"/>
  <c r="I55" i="3"/>
  <c r="I56" i="3"/>
  <c r="I61" i="3"/>
  <c r="I62" i="3"/>
  <c r="I63" i="3"/>
  <c r="I64" i="3"/>
  <c r="I65" i="3"/>
  <c r="I70" i="3"/>
  <c r="I71" i="3"/>
  <c r="E219" i="3"/>
  <c r="C219" i="3"/>
  <c r="D219" i="3"/>
  <c r="D218" i="3"/>
  <c r="D217" i="3"/>
  <c r="K140" i="3"/>
  <c r="K147" i="3"/>
  <c r="K158" i="3"/>
  <c r="K169" i="3"/>
  <c r="K175" i="3"/>
  <c r="K184" i="3"/>
  <c r="K190" i="3"/>
  <c r="K193" i="3"/>
  <c r="K80" i="3"/>
  <c r="K87" i="3"/>
  <c r="K98" i="3"/>
  <c r="K109" i="3"/>
  <c r="K115" i="3"/>
  <c r="K124" i="3"/>
  <c r="K130" i="3"/>
  <c r="K133" i="3"/>
  <c r="K21" i="3"/>
  <c r="K28" i="3"/>
  <c r="K39" i="3"/>
  <c r="K50" i="3"/>
  <c r="K56" i="3"/>
  <c r="K65" i="3"/>
  <c r="K71" i="3"/>
  <c r="K74" i="3"/>
  <c r="K194" i="3"/>
  <c r="E205" i="3"/>
  <c r="F216" i="3"/>
  <c r="D216" i="3"/>
  <c r="D214" i="3"/>
  <c r="D213" i="3"/>
  <c r="D211" i="3"/>
  <c r="J136" i="3"/>
  <c r="J137" i="3"/>
  <c r="J138" i="3"/>
  <c r="J139" i="3"/>
  <c r="J141" i="3"/>
  <c r="J144" i="3"/>
  <c r="J145" i="3"/>
  <c r="J146" i="3"/>
  <c r="J148" i="3"/>
  <c r="J151" i="3"/>
  <c r="J152" i="3"/>
  <c r="J153" i="3"/>
  <c r="J154" i="3"/>
  <c r="J155" i="3"/>
  <c r="J156" i="3"/>
  <c r="J157" i="3"/>
  <c r="J159" i="3"/>
  <c r="J162" i="3"/>
  <c r="J163" i="3"/>
  <c r="J164" i="3"/>
  <c r="J165" i="3"/>
  <c r="J166" i="3"/>
  <c r="J167" i="3"/>
  <c r="J168" i="3"/>
  <c r="J170" i="3"/>
  <c r="J173" i="3"/>
  <c r="J174" i="3"/>
  <c r="J176" i="3"/>
  <c r="J179" i="3"/>
  <c r="J180" i="3"/>
  <c r="J181" i="3"/>
  <c r="J182" i="3"/>
  <c r="J183" i="3"/>
  <c r="J185" i="3"/>
  <c r="J188" i="3"/>
  <c r="J189" i="3"/>
  <c r="J191" i="3"/>
  <c r="J193" i="3"/>
  <c r="J77" i="3"/>
  <c r="J78" i="3"/>
  <c r="J79" i="3"/>
  <c r="J81" i="3"/>
  <c r="J84" i="3"/>
  <c r="J85" i="3"/>
  <c r="J86" i="3"/>
  <c r="J88" i="3"/>
  <c r="J91" i="3"/>
  <c r="J92" i="3"/>
  <c r="J93" i="3"/>
  <c r="J94" i="3"/>
  <c r="J95" i="3"/>
  <c r="J96" i="3"/>
  <c r="J97" i="3"/>
  <c r="J99" i="3"/>
  <c r="J102" i="3"/>
  <c r="J103" i="3"/>
  <c r="J104" i="3"/>
  <c r="J105" i="3"/>
  <c r="J106" i="3"/>
  <c r="J107" i="3"/>
  <c r="J108" i="3"/>
  <c r="J110" i="3"/>
  <c r="J113" i="3"/>
  <c r="J114" i="3"/>
  <c r="J116" i="3"/>
  <c r="J119" i="3"/>
  <c r="J120" i="3"/>
  <c r="J121" i="3"/>
  <c r="J122" i="3"/>
  <c r="J123" i="3"/>
  <c r="J125" i="3"/>
  <c r="J128" i="3"/>
  <c r="J129" i="3"/>
  <c r="J131" i="3"/>
  <c r="J133" i="3"/>
  <c r="J25" i="3"/>
  <c r="J26" i="3"/>
  <c r="J27" i="3"/>
  <c r="J29" i="3"/>
  <c r="J32" i="3"/>
  <c r="J33" i="3"/>
  <c r="J34" i="3"/>
  <c r="J35" i="3"/>
  <c r="J36" i="3"/>
  <c r="J37" i="3"/>
  <c r="J38" i="3"/>
  <c r="J40" i="3"/>
  <c r="J43" i="3"/>
  <c r="J44" i="3"/>
  <c r="J45" i="3"/>
  <c r="J46" i="3"/>
  <c r="J47" i="3"/>
  <c r="J48" i="3"/>
  <c r="J49" i="3"/>
  <c r="J51" i="3"/>
  <c r="J54" i="3"/>
  <c r="J55" i="3"/>
  <c r="J57" i="3"/>
  <c r="J60" i="3"/>
  <c r="J61" i="3"/>
  <c r="J62" i="3"/>
  <c r="J63" i="3"/>
  <c r="J64" i="3"/>
  <c r="J66" i="3"/>
  <c r="J69" i="3"/>
  <c r="J70" i="3"/>
  <c r="J72" i="3"/>
  <c r="F136" i="3"/>
  <c r="F137" i="3"/>
  <c r="F138" i="3"/>
  <c r="F139" i="3"/>
  <c r="F141" i="3"/>
  <c r="F144" i="3"/>
  <c r="F145" i="3"/>
  <c r="F146" i="3"/>
  <c r="F148" i="3"/>
  <c r="F151" i="3"/>
  <c r="F152" i="3"/>
  <c r="F153" i="3"/>
  <c r="F154" i="3"/>
  <c r="F155" i="3"/>
  <c r="F156" i="3"/>
  <c r="F157" i="3"/>
  <c r="F159" i="3"/>
  <c r="F162" i="3"/>
  <c r="F163" i="3"/>
  <c r="F164" i="3"/>
  <c r="F165" i="3"/>
  <c r="F166" i="3"/>
  <c r="F167" i="3"/>
  <c r="F168" i="3"/>
  <c r="F170" i="3"/>
  <c r="F173" i="3"/>
  <c r="F174" i="3"/>
  <c r="F176" i="3"/>
  <c r="F179" i="3"/>
  <c r="F180" i="3"/>
  <c r="F181" i="3"/>
  <c r="F182" i="3"/>
  <c r="F183" i="3"/>
  <c r="F185" i="3"/>
  <c r="F188" i="3"/>
  <c r="F189" i="3"/>
  <c r="F191" i="3"/>
  <c r="F193" i="3"/>
  <c r="F77" i="3"/>
  <c r="F78" i="3"/>
  <c r="F79" i="3"/>
  <c r="F81" i="3"/>
  <c r="F84" i="3"/>
  <c r="F85" i="3"/>
  <c r="F86" i="3"/>
  <c r="F88" i="3"/>
  <c r="F91" i="3"/>
  <c r="F92" i="3"/>
  <c r="F93" i="3"/>
  <c r="F94" i="3"/>
  <c r="F95" i="3"/>
  <c r="F96" i="3"/>
  <c r="F97" i="3"/>
  <c r="F99" i="3"/>
  <c r="F102" i="3"/>
  <c r="F103" i="3"/>
  <c r="F104" i="3"/>
  <c r="F105" i="3"/>
  <c r="F106" i="3"/>
  <c r="F107" i="3"/>
  <c r="F108" i="3"/>
  <c r="F110" i="3"/>
  <c r="F113" i="3"/>
  <c r="F114" i="3"/>
  <c r="F116" i="3"/>
  <c r="F119" i="3"/>
  <c r="F120" i="3"/>
  <c r="F121" i="3"/>
  <c r="F122" i="3"/>
  <c r="F123" i="3"/>
  <c r="F125" i="3"/>
  <c r="F128" i="3"/>
  <c r="F129" i="3"/>
  <c r="F131" i="3"/>
  <c r="F133" i="3"/>
  <c r="F20" i="3"/>
  <c r="F25" i="3"/>
  <c r="F26" i="3"/>
  <c r="F27" i="3"/>
  <c r="F29" i="3"/>
  <c r="F32" i="3"/>
  <c r="F33" i="3"/>
  <c r="F34" i="3"/>
  <c r="F35" i="3"/>
  <c r="F36" i="3"/>
  <c r="F37" i="3"/>
  <c r="F38" i="3"/>
  <c r="F40" i="3"/>
  <c r="F43" i="3"/>
  <c r="F44" i="3"/>
  <c r="F45" i="3"/>
  <c r="F46" i="3"/>
  <c r="F47" i="3"/>
  <c r="F48" i="3"/>
  <c r="F49" i="3"/>
  <c r="F51" i="3"/>
  <c r="F54" i="3"/>
  <c r="F55" i="3"/>
  <c r="F57" i="3"/>
  <c r="F60" i="3"/>
  <c r="F61" i="3"/>
  <c r="F62" i="3"/>
  <c r="F63" i="3"/>
  <c r="F64" i="3"/>
  <c r="F66" i="3"/>
  <c r="F69" i="3"/>
  <c r="F70" i="3"/>
  <c r="F72" i="3"/>
  <c r="E208" i="3"/>
  <c r="C208" i="3"/>
  <c r="D208" i="3"/>
  <c r="I30" i="3"/>
  <c r="I41" i="3"/>
  <c r="I52" i="3"/>
  <c r="I58" i="3"/>
  <c r="I67" i="3"/>
  <c r="I73" i="3"/>
  <c r="I82" i="3"/>
  <c r="I89" i="3"/>
  <c r="I100" i="3"/>
  <c r="I111" i="3"/>
  <c r="I117" i="3"/>
  <c r="I126" i="3"/>
  <c r="I132" i="3"/>
  <c r="I142" i="3"/>
  <c r="I149" i="3"/>
  <c r="I160" i="3"/>
  <c r="I171" i="3"/>
  <c r="I177" i="3"/>
  <c r="I186" i="3"/>
  <c r="I192" i="3"/>
  <c r="C23" i="3"/>
  <c r="C30" i="3"/>
  <c r="C41" i="3"/>
  <c r="C52" i="3"/>
  <c r="C58" i="3"/>
  <c r="C67" i="3"/>
  <c r="C73" i="3"/>
  <c r="C82" i="3"/>
  <c r="C89" i="3"/>
  <c r="C100" i="3"/>
  <c r="C111" i="3"/>
  <c r="C117" i="3"/>
  <c r="C126" i="3"/>
  <c r="C132" i="3"/>
  <c r="C142" i="3"/>
  <c r="C149" i="3"/>
  <c r="C160" i="3"/>
  <c r="C171" i="3"/>
  <c r="C177" i="3"/>
  <c r="C186" i="3"/>
  <c r="C192" i="3"/>
  <c r="C207" i="3"/>
  <c r="D207" i="3"/>
  <c r="S23" i="3"/>
  <c r="S30" i="3"/>
  <c r="S41" i="3"/>
  <c r="S52" i="3"/>
  <c r="S58" i="3"/>
  <c r="S67" i="3"/>
  <c r="S73" i="3"/>
  <c r="S82" i="3"/>
  <c r="S89" i="3"/>
  <c r="S100" i="3"/>
  <c r="S111" i="3"/>
  <c r="S117" i="3"/>
  <c r="S126" i="3"/>
  <c r="S132" i="3"/>
  <c r="S142" i="3"/>
  <c r="S149" i="3"/>
  <c r="S160" i="3"/>
  <c r="S171" i="3"/>
  <c r="S177" i="3"/>
  <c r="S186" i="3"/>
  <c r="S192" i="3"/>
  <c r="S196" i="3"/>
  <c r="R30" i="3"/>
  <c r="R41" i="3"/>
  <c r="R52" i="3"/>
  <c r="R58" i="3"/>
  <c r="R67" i="3"/>
  <c r="R73" i="3"/>
  <c r="R82" i="3"/>
  <c r="R89" i="3"/>
  <c r="R100" i="3"/>
  <c r="R111" i="3"/>
  <c r="R117" i="3"/>
  <c r="R126" i="3"/>
  <c r="R132" i="3"/>
  <c r="R142" i="3"/>
  <c r="R149" i="3"/>
  <c r="R160" i="3"/>
  <c r="R171" i="3"/>
  <c r="R177" i="3"/>
  <c r="R186" i="3"/>
  <c r="R192" i="3"/>
  <c r="Q23" i="3"/>
  <c r="Q30" i="3"/>
  <c r="Q41" i="3"/>
  <c r="Q52" i="3"/>
  <c r="Q58" i="3"/>
  <c r="Q67" i="3"/>
  <c r="Q73" i="3"/>
  <c r="Q82" i="3"/>
  <c r="Q89" i="3"/>
  <c r="Q100" i="3"/>
  <c r="Q111" i="3"/>
  <c r="Q117" i="3"/>
  <c r="Q126" i="3"/>
  <c r="Q132" i="3"/>
  <c r="Q142" i="3"/>
  <c r="Q149" i="3"/>
  <c r="Q160" i="3"/>
  <c r="Q171" i="3"/>
  <c r="Q177" i="3"/>
  <c r="Q186" i="3"/>
  <c r="Q192" i="3"/>
  <c r="Q196" i="3"/>
  <c r="O23" i="3"/>
  <c r="O30" i="3"/>
  <c r="O41" i="3"/>
  <c r="O52" i="3"/>
  <c r="O58" i="3"/>
  <c r="O67" i="3"/>
  <c r="O73" i="3"/>
  <c r="O82" i="3"/>
  <c r="O89" i="3"/>
  <c r="O100" i="3"/>
  <c r="O111" i="3"/>
  <c r="O117" i="3"/>
  <c r="O126" i="3"/>
  <c r="O132" i="3"/>
  <c r="O142" i="3"/>
  <c r="O149" i="3"/>
  <c r="O160" i="3"/>
  <c r="O171" i="3"/>
  <c r="O177" i="3"/>
  <c r="O186" i="3"/>
  <c r="O192" i="3"/>
  <c r="O196" i="3"/>
  <c r="N23" i="3"/>
  <c r="N30" i="3"/>
  <c r="N41" i="3"/>
  <c r="N52" i="3"/>
  <c r="N58" i="3"/>
  <c r="N67" i="3"/>
  <c r="N73" i="3"/>
  <c r="N82" i="3"/>
  <c r="N89" i="3"/>
  <c r="N100" i="3"/>
  <c r="N111" i="3"/>
  <c r="N117" i="3"/>
  <c r="N126" i="3"/>
  <c r="N132" i="3"/>
  <c r="N142" i="3"/>
  <c r="N149" i="3"/>
  <c r="N160" i="3"/>
  <c r="N171" i="3"/>
  <c r="N177" i="3"/>
  <c r="N186" i="3"/>
  <c r="N192" i="3"/>
  <c r="N196" i="3"/>
  <c r="M23" i="3"/>
  <c r="M30" i="3"/>
  <c r="M41" i="3"/>
  <c r="M52" i="3"/>
  <c r="M58" i="3"/>
  <c r="M67" i="3"/>
  <c r="M73" i="3"/>
  <c r="M82" i="3"/>
  <c r="M89" i="3"/>
  <c r="M100" i="3"/>
  <c r="M111" i="3"/>
  <c r="M117" i="3"/>
  <c r="M126" i="3"/>
  <c r="M132" i="3"/>
  <c r="M142" i="3"/>
  <c r="M149" i="3"/>
  <c r="M160" i="3"/>
  <c r="M171" i="3"/>
  <c r="M177" i="3"/>
  <c r="M186" i="3"/>
  <c r="M192" i="3"/>
  <c r="M196" i="3"/>
  <c r="L23" i="3"/>
  <c r="L30" i="3"/>
  <c r="L41" i="3"/>
  <c r="L52" i="3"/>
  <c r="L58" i="3"/>
  <c r="L67" i="3"/>
  <c r="L73" i="3"/>
  <c r="L82" i="3"/>
  <c r="L89" i="3"/>
  <c r="L100" i="3"/>
  <c r="L111" i="3"/>
  <c r="L117" i="3"/>
  <c r="L126" i="3"/>
  <c r="L132" i="3"/>
  <c r="L142" i="3"/>
  <c r="L149" i="3"/>
  <c r="L160" i="3"/>
  <c r="L171" i="3"/>
  <c r="L177" i="3"/>
  <c r="L186" i="3"/>
  <c r="L192" i="3"/>
  <c r="L196" i="3"/>
  <c r="K23" i="3"/>
  <c r="K30" i="3"/>
  <c r="K41" i="3"/>
  <c r="K52" i="3"/>
  <c r="K58" i="3"/>
  <c r="K67" i="3"/>
  <c r="K73" i="3"/>
  <c r="K82" i="3"/>
  <c r="K89" i="3"/>
  <c r="K100" i="3"/>
  <c r="K111" i="3"/>
  <c r="K117" i="3"/>
  <c r="K126" i="3"/>
  <c r="K132" i="3"/>
  <c r="K142" i="3"/>
  <c r="K149" i="3"/>
  <c r="K160" i="3"/>
  <c r="K171" i="3"/>
  <c r="K177" i="3"/>
  <c r="K186" i="3"/>
  <c r="K192" i="3"/>
  <c r="K196" i="3"/>
  <c r="E30" i="3"/>
  <c r="E41" i="3"/>
  <c r="E52" i="3"/>
  <c r="E55" i="3"/>
  <c r="E54" i="3"/>
  <c r="E58" i="3"/>
  <c r="E67" i="3"/>
  <c r="E69" i="3"/>
  <c r="E73" i="3"/>
  <c r="E82" i="3"/>
  <c r="E89" i="3"/>
  <c r="E100" i="3"/>
  <c r="E107" i="3"/>
  <c r="E105" i="3"/>
  <c r="E106" i="3"/>
  <c r="E111" i="3"/>
  <c r="E113" i="3"/>
  <c r="E117" i="3"/>
  <c r="E126" i="3"/>
  <c r="E132" i="3"/>
  <c r="E136" i="3"/>
  <c r="E142" i="3"/>
  <c r="E149" i="3"/>
  <c r="E160" i="3"/>
  <c r="E164" i="3"/>
  <c r="E165" i="3"/>
  <c r="E171" i="3"/>
  <c r="E173" i="3"/>
  <c r="E177" i="3"/>
  <c r="E186" i="3"/>
  <c r="E192" i="3"/>
  <c r="D30" i="3"/>
  <c r="D41" i="3"/>
  <c r="D52" i="3"/>
  <c r="D58" i="3"/>
  <c r="D67" i="3"/>
  <c r="D73" i="3"/>
  <c r="D82" i="3"/>
  <c r="D89" i="3"/>
  <c r="D100" i="3"/>
  <c r="D111" i="3"/>
  <c r="D117" i="3"/>
  <c r="D126" i="3"/>
  <c r="D132" i="3"/>
  <c r="D142" i="3"/>
  <c r="D149" i="3"/>
  <c r="D160" i="3"/>
  <c r="D171" i="3"/>
  <c r="D177" i="3"/>
  <c r="D186" i="3"/>
  <c r="D192" i="3"/>
  <c r="C196" i="3"/>
  <c r="T141" i="3"/>
  <c r="T148" i="3"/>
  <c r="T159" i="3"/>
  <c r="T170" i="3"/>
  <c r="T176" i="3"/>
  <c r="T185" i="3"/>
  <c r="T191" i="3"/>
  <c r="T193" i="3"/>
  <c r="T81" i="3"/>
  <c r="T88" i="3"/>
  <c r="T99" i="3"/>
  <c r="T110" i="3"/>
  <c r="T116" i="3"/>
  <c r="T125" i="3"/>
  <c r="T131" i="3"/>
  <c r="T133" i="3"/>
  <c r="T29" i="3"/>
  <c r="T40" i="3"/>
  <c r="T51" i="3"/>
  <c r="T57" i="3"/>
  <c r="T66" i="3"/>
  <c r="T72" i="3"/>
  <c r="P141" i="3"/>
  <c r="P148" i="3"/>
  <c r="P159" i="3"/>
  <c r="P170" i="3"/>
  <c r="P176" i="3"/>
  <c r="P185" i="3"/>
  <c r="P191" i="3"/>
  <c r="P193" i="3"/>
  <c r="P81" i="3"/>
  <c r="P88" i="3"/>
  <c r="P99" i="3"/>
  <c r="P110" i="3"/>
  <c r="P116" i="3"/>
  <c r="P125" i="3"/>
  <c r="P131" i="3"/>
  <c r="P133" i="3"/>
  <c r="P22" i="3"/>
  <c r="P29" i="3"/>
  <c r="P40" i="3"/>
  <c r="P51" i="3"/>
  <c r="P57" i="3"/>
  <c r="P66" i="3"/>
  <c r="P72" i="3"/>
  <c r="P74" i="3"/>
  <c r="P195" i="3"/>
  <c r="S140" i="3"/>
  <c r="S147" i="3"/>
  <c r="S158" i="3"/>
  <c r="S169" i="3"/>
  <c r="S175" i="3"/>
  <c r="S184" i="3"/>
  <c r="S190" i="3"/>
  <c r="S193" i="3"/>
  <c r="S80" i="3"/>
  <c r="S87" i="3"/>
  <c r="S98" i="3"/>
  <c r="S109" i="3"/>
  <c r="S115" i="3"/>
  <c r="S124" i="3"/>
  <c r="S130" i="3"/>
  <c r="S133" i="3"/>
  <c r="S21" i="3"/>
  <c r="S28" i="3"/>
  <c r="S39" i="3"/>
  <c r="S50" i="3"/>
  <c r="S56" i="3"/>
  <c r="S65" i="3"/>
  <c r="S71" i="3"/>
  <c r="S74" i="3"/>
  <c r="S194" i="3"/>
  <c r="R140" i="3"/>
  <c r="R147" i="3"/>
  <c r="R158" i="3"/>
  <c r="R169" i="3"/>
  <c r="R175" i="3"/>
  <c r="R184" i="3"/>
  <c r="R190" i="3"/>
  <c r="R193" i="3"/>
  <c r="R80" i="3"/>
  <c r="R87" i="3"/>
  <c r="R98" i="3"/>
  <c r="R109" i="3"/>
  <c r="R115" i="3"/>
  <c r="R124" i="3"/>
  <c r="R130" i="3"/>
  <c r="R133" i="3"/>
  <c r="R28" i="3"/>
  <c r="R39" i="3"/>
  <c r="R50" i="3"/>
  <c r="R56" i="3"/>
  <c r="R65" i="3"/>
  <c r="R71" i="3"/>
  <c r="Q140" i="3"/>
  <c r="Q147" i="3"/>
  <c r="Q158" i="3"/>
  <c r="Q169" i="3"/>
  <c r="Q175" i="3"/>
  <c r="Q184" i="3"/>
  <c r="Q190" i="3"/>
  <c r="Q193" i="3"/>
  <c r="Q80" i="3"/>
  <c r="Q87" i="3"/>
  <c r="Q98" i="3"/>
  <c r="Q109" i="3"/>
  <c r="Q115" i="3"/>
  <c r="Q124" i="3"/>
  <c r="Q130" i="3"/>
  <c r="Q133" i="3"/>
  <c r="Q21" i="3"/>
  <c r="Q28" i="3"/>
  <c r="Q39" i="3"/>
  <c r="Q50" i="3"/>
  <c r="Q56" i="3"/>
  <c r="Q65" i="3"/>
  <c r="Q71" i="3"/>
  <c r="Q74" i="3"/>
  <c r="Q194" i="3"/>
  <c r="O140" i="3"/>
  <c r="O147" i="3"/>
  <c r="O158" i="3"/>
  <c r="O169" i="3"/>
  <c r="O175" i="3"/>
  <c r="O184" i="3"/>
  <c r="O190" i="3"/>
  <c r="O193" i="3"/>
  <c r="O80" i="3"/>
  <c r="O87" i="3"/>
  <c r="O98" i="3"/>
  <c r="O109" i="3"/>
  <c r="O115" i="3"/>
  <c r="O124" i="3"/>
  <c r="O130" i="3"/>
  <c r="O133" i="3"/>
  <c r="O21" i="3"/>
  <c r="O28" i="3"/>
  <c r="O39" i="3"/>
  <c r="O50" i="3"/>
  <c r="O56" i="3"/>
  <c r="O65" i="3"/>
  <c r="O71" i="3"/>
  <c r="O74" i="3"/>
  <c r="O194" i="3"/>
  <c r="N140" i="3"/>
  <c r="N147" i="3"/>
  <c r="N158" i="3"/>
  <c r="N169" i="3"/>
  <c r="N175" i="3"/>
  <c r="N184" i="3"/>
  <c r="N190" i="3"/>
  <c r="N193" i="3"/>
  <c r="N80" i="3"/>
  <c r="N87" i="3"/>
  <c r="N98" i="3"/>
  <c r="N109" i="3"/>
  <c r="N115" i="3"/>
  <c r="N124" i="3"/>
  <c r="N130" i="3"/>
  <c r="N133" i="3"/>
  <c r="N21" i="3"/>
  <c r="N28" i="3"/>
  <c r="N39" i="3"/>
  <c r="N50" i="3"/>
  <c r="N56" i="3"/>
  <c r="N65" i="3"/>
  <c r="N71" i="3"/>
  <c r="N74" i="3"/>
  <c r="N194" i="3"/>
  <c r="M140" i="3"/>
  <c r="M147" i="3"/>
  <c r="M158" i="3"/>
  <c r="M169" i="3"/>
  <c r="M175" i="3"/>
  <c r="M184" i="3"/>
  <c r="M190" i="3"/>
  <c r="M193" i="3"/>
  <c r="M80" i="3"/>
  <c r="M87" i="3"/>
  <c r="M98" i="3"/>
  <c r="M109" i="3"/>
  <c r="M115" i="3"/>
  <c r="M124" i="3"/>
  <c r="M130" i="3"/>
  <c r="M133" i="3"/>
  <c r="M21" i="3"/>
  <c r="M28" i="3"/>
  <c r="M39" i="3"/>
  <c r="M50" i="3"/>
  <c r="M56" i="3"/>
  <c r="M65" i="3"/>
  <c r="M71" i="3"/>
  <c r="M74" i="3"/>
  <c r="M194" i="3"/>
  <c r="L140" i="3"/>
  <c r="L147" i="3"/>
  <c r="L158" i="3"/>
  <c r="L169" i="3"/>
  <c r="L175" i="3"/>
  <c r="L184" i="3"/>
  <c r="L190" i="3"/>
  <c r="L193" i="3"/>
  <c r="L80" i="3"/>
  <c r="L87" i="3"/>
  <c r="L98" i="3"/>
  <c r="L109" i="3"/>
  <c r="L115" i="3"/>
  <c r="L124" i="3"/>
  <c r="L130" i="3"/>
  <c r="L133" i="3"/>
  <c r="L21" i="3"/>
  <c r="L28" i="3"/>
  <c r="L39" i="3"/>
  <c r="L50" i="3"/>
  <c r="L56" i="3"/>
  <c r="L65" i="3"/>
  <c r="L71" i="3"/>
  <c r="L74" i="3"/>
  <c r="L194" i="3"/>
  <c r="E137" i="3"/>
  <c r="E138" i="3"/>
  <c r="E139" i="3"/>
  <c r="E140" i="3"/>
  <c r="E144" i="3"/>
  <c r="E145" i="3"/>
  <c r="E146" i="3"/>
  <c r="E147" i="3"/>
  <c r="E151" i="3"/>
  <c r="E152" i="3"/>
  <c r="E153" i="3"/>
  <c r="E154" i="3"/>
  <c r="E155" i="3"/>
  <c r="E156" i="3"/>
  <c r="E157" i="3"/>
  <c r="E158" i="3"/>
  <c r="E162" i="3"/>
  <c r="E163" i="3"/>
  <c r="E166" i="3"/>
  <c r="E167" i="3"/>
  <c r="E168" i="3"/>
  <c r="E169" i="3"/>
  <c r="E174" i="3"/>
  <c r="E175" i="3"/>
  <c r="E179" i="3"/>
  <c r="E180" i="3"/>
  <c r="E181" i="3"/>
  <c r="E182" i="3"/>
  <c r="E183" i="3"/>
  <c r="E184" i="3"/>
  <c r="E188" i="3"/>
  <c r="E189" i="3"/>
  <c r="E190" i="3"/>
  <c r="E193" i="3"/>
  <c r="E77" i="3"/>
  <c r="E78" i="3"/>
  <c r="E79" i="3"/>
  <c r="E80" i="3"/>
  <c r="E84" i="3"/>
  <c r="E85" i="3"/>
  <c r="E86" i="3"/>
  <c r="E87" i="3"/>
  <c r="E91" i="3"/>
  <c r="E92" i="3"/>
  <c r="E93" i="3"/>
  <c r="E94" i="3"/>
  <c r="E95" i="3"/>
  <c r="E96" i="3"/>
  <c r="E97" i="3"/>
  <c r="E98" i="3"/>
  <c r="E102" i="3"/>
  <c r="E103" i="3"/>
  <c r="E104" i="3"/>
  <c r="E108" i="3"/>
  <c r="E109" i="3"/>
  <c r="E114" i="3"/>
  <c r="E115" i="3"/>
  <c r="E119" i="3"/>
  <c r="E120" i="3"/>
  <c r="E121" i="3"/>
  <c r="E122" i="3"/>
  <c r="E123" i="3"/>
  <c r="E124" i="3"/>
  <c r="E128" i="3"/>
  <c r="E129" i="3"/>
  <c r="E130" i="3"/>
  <c r="E133" i="3"/>
  <c r="E20" i="3"/>
  <c r="E25" i="3"/>
  <c r="E26" i="3"/>
  <c r="E27" i="3"/>
  <c r="E28" i="3"/>
  <c r="E32" i="3"/>
  <c r="E33" i="3"/>
  <c r="E34" i="3"/>
  <c r="E35" i="3"/>
  <c r="E36" i="3"/>
  <c r="E37" i="3"/>
  <c r="E38" i="3"/>
  <c r="E39" i="3"/>
  <c r="E43" i="3"/>
  <c r="E44" i="3"/>
  <c r="E45" i="3"/>
  <c r="E46" i="3"/>
  <c r="E47" i="3"/>
  <c r="E48" i="3"/>
  <c r="E49" i="3"/>
  <c r="E50" i="3"/>
  <c r="E56" i="3"/>
  <c r="E70" i="3"/>
  <c r="E71" i="3"/>
  <c r="E60" i="3"/>
  <c r="E61" i="3"/>
  <c r="E62" i="3"/>
  <c r="E63" i="3"/>
  <c r="E64" i="3"/>
  <c r="E65" i="3"/>
  <c r="X12" i="3"/>
  <c r="W12" i="3"/>
  <c r="V12" i="3"/>
  <c r="J183" i="2"/>
  <c r="I183" i="2"/>
  <c r="F183" i="2"/>
  <c r="E183" i="2"/>
  <c r="J182" i="2"/>
  <c r="I182" i="2"/>
  <c r="F182" i="2"/>
  <c r="E182" i="2"/>
  <c r="J181" i="2"/>
  <c r="I181" i="2"/>
  <c r="F181" i="2"/>
  <c r="E181" i="2"/>
  <c r="J180" i="2"/>
  <c r="I180" i="2"/>
  <c r="F180" i="2"/>
  <c r="E180" i="2"/>
  <c r="J179" i="2"/>
  <c r="I179" i="2"/>
  <c r="F179" i="2"/>
  <c r="E179" i="2"/>
  <c r="J108" i="2"/>
  <c r="I108" i="2"/>
  <c r="F108" i="2"/>
  <c r="E108" i="2"/>
  <c r="J107" i="2"/>
  <c r="F107" i="2"/>
  <c r="E107" i="2"/>
  <c r="J106" i="2"/>
  <c r="F106" i="2"/>
  <c r="E106" i="2"/>
  <c r="J105" i="2"/>
  <c r="F105" i="2"/>
  <c r="E105" i="2"/>
  <c r="J104" i="2"/>
  <c r="F104" i="2"/>
  <c r="E104" i="2"/>
  <c r="J103" i="2"/>
  <c r="F103" i="2"/>
  <c r="E103" i="2"/>
  <c r="J102" i="2"/>
  <c r="F102" i="2"/>
  <c r="E102" i="2"/>
  <c r="J49" i="2"/>
  <c r="I49" i="2"/>
  <c r="F49" i="2"/>
  <c r="E49" i="2"/>
  <c r="J48" i="2"/>
  <c r="I48" i="2"/>
  <c r="F48" i="2"/>
  <c r="E48" i="2"/>
  <c r="J47" i="2"/>
  <c r="I47" i="2"/>
  <c r="F47" i="2"/>
  <c r="E47" i="2"/>
  <c r="J46" i="2"/>
  <c r="I46" i="2"/>
  <c r="F46" i="2"/>
  <c r="E46" i="2"/>
  <c r="J45" i="2"/>
  <c r="I45" i="2"/>
  <c r="F45" i="2"/>
  <c r="E45" i="2"/>
  <c r="J44" i="2"/>
  <c r="F44" i="2"/>
  <c r="E44" i="2"/>
  <c r="J43" i="2"/>
  <c r="F43" i="2"/>
  <c r="E43" i="2"/>
  <c r="E294" i="2"/>
  <c r="E293" i="2"/>
  <c r="C234" i="2"/>
  <c r="D234" i="2"/>
  <c r="E234" i="2"/>
  <c r="J136" i="2"/>
  <c r="J137" i="2"/>
  <c r="J138" i="2"/>
  <c r="J139" i="2"/>
  <c r="J141" i="2"/>
  <c r="J144" i="2"/>
  <c r="J145" i="2"/>
  <c r="J146" i="2"/>
  <c r="J148" i="2"/>
  <c r="J151" i="2"/>
  <c r="J152" i="2"/>
  <c r="J153" i="2"/>
  <c r="J154" i="2"/>
  <c r="J155" i="2"/>
  <c r="J156" i="2"/>
  <c r="J157" i="2"/>
  <c r="J159" i="2"/>
  <c r="J165" i="2"/>
  <c r="J166" i="2"/>
  <c r="J167" i="2"/>
  <c r="J168" i="2"/>
  <c r="J173" i="2"/>
  <c r="J174" i="2"/>
  <c r="J176" i="2"/>
  <c r="J185" i="2"/>
  <c r="J188" i="2"/>
  <c r="J189" i="2"/>
  <c r="J191" i="2"/>
  <c r="J77" i="2"/>
  <c r="J78" i="2"/>
  <c r="J79" i="2"/>
  <c r="J81" i="2"/>
  <c r="J84" i="2"/>
  <c r="J85" i="2"/>
  <c r="J86" i="2"/>
  <c r="J88" i="2"/>
  <c r="J91" i="2"/>
  <c r="J92" i="2"/>
  <c r="J93" i="2"/>
  <c r="J94" i="2"/>
  <c r="J95" i="2"/>
  <c r="J96" i="2"/>
  <c r="J97" i="2"/>
  <c r="J99" i="2"/>
  <c r="J110" i="2"/>
  <c r="J113" i="2"/>
  <c r="J114" i="2"/>
  <c r="J116" i="2"/>
  <c r="J119" i="2"/>
  <c r="J120" i="2"/>
  <c r="J121" i="2"/>
  <c r="J122" i="2"/>
  <c r="J123" i="2"/>
  <c r="J125" i="2"/>
  <c r="J128" i="2"/>
  <c r="J129" i="2"/>
  <c r="J131" i="2"/>
  <c r="J133" i="2"/>
  <c r="J17" i="2"/>
  <c r="J20" i="2"/>
  <c r="J25" i="2"/>
  <c r="J26" i="2"/>
  <c r="J27" i="2"/>
  <c r="J29" i="2"/>
  <c r="J32" i="2"/>
  <c r="J33" i="2"/>
  <c r="J34" i="2"/>
  <c r="J35" i="2"/>
  <c r="J36" i="2"/>
  <c r="J37" i="2"/>
  <c r="J38" i="2"/>
  <c r="J40" i="2"/>
  <c r="J51" i="2"/>
  <c r="J54" i="2"/>
  <c r="J55" i="2"/>
  <c r="J57" i="2"/>
  <c r="J60" i="2"/>
  <c r="J61" i="2"/>
  <c r="J62" i="2"/>
  <c r="J63" i="2"/>
  <c r="J64" i="2"/>
  <c r="J66" i="2"/>
  <c r="J69" i="2"/>
  <c r="J70" i="2"/>
  <c r="J72" i="2"/>
  <c r="F136" i="2"/>
  <c r="F137" i="2"/>
  <c r="F138" i="2"/>
  <c r="F139" i="2"/>
  <c r="F141" i="2"/>
  <c r="F144" i="2"/>
  <c r="F145" i="2"/>
  <c r="F146" i="2"/>
  <c r="F148" i="2"/>
  <c r="F151" i="2"/>
  <c r="F152" i="2"/>
  <c r="F153" i="2"/>
  <c r="F154" i="2"/>
  <c r="F155" i="2"/>
  <c r="F156" i="2"/>
  <c r="F157" i="2"/>
  <c r="F159" i="2"/>
  <c r="F165" i="2"/>
  <c r="F166" i="2"/>
  <c r="F167" i="2"/>
  <c r="F168" i="2"/>
  <c r="F173" i="2"/>
  <c r="F174" i="2"/>
  <c r="F176" i="2"/>
  <c r="F185" i="2"/>
  <c r="F188" i="2"/>
  <c r="F189" i="2"/>
  <c r="F191" i="2"/>
  <c r="F77" i="2"/>
  <c r="F78" i="2"/>
  <c r="F79" i="2"/>
  <c r="F81" i="2"/>
  <c r="F84" i="2"/>
  <c r="F85" i="2"/>
  <c r="F86" i="2"/>
  <c r="F88" i="2"/>
  <c r="F91" i="2"/>
  <c r="F92" i="2"/>
  <c r="F93" i="2"/>
  <c r="F94" i="2"/>
  <c r="F95" i="2"/>
  <c r="F96" i="2"/>
  <c r="F97" i="2"/>
  <c r="F99" i="2"/>
  <c r="F110" i="2"/>
  <c r="F113" i="2"/>
  <c r="F114" i="2"/>
  <c r="F116" i="2"/>
  <c r="F119" i="2"/>
  <c r="F120" i="2"/>
  <c r="F121" i="2"/>
  <c r="F122" i="2"/>
  <c r="F123" i="2"/>
  <c r="F125" i="2"/>
  <c r="F128" i="2"/>
  <c r="F129" i="2"/>
  <c r="F131" i="2"/>
  <c r="F133" i="2"/>
  <c r="F17" i="2"/>
  <c r="F20" i="2"/>
  <c r="F25" i="2"/>
  <c r="F26" i="2"/>
  <c r="F27" i="2"/>
  <c r="F29" i="2"/>
  <c r="F32" i="2"/>
  <c r="F33" i="2"/>
  <c r="F34" i="2"/>
  <c r="F35" i="2"/>
  <c r="F36" i="2"/>
  <c r="F37" i="2"/>
  <c r="F38" i="2"/>
  <c r="F40" i="2"/>
  <c r="F51" i="2"/>
  <c r="F54" i="2"/>
  <c r="I55" i="2"/>
  <c r="F55" i="2"/>
  <c r="F57" i="2"/>
  <c r="F60" i="2"/>
  <c r="F61" i="2"/>
  <c r="F62" i="2"/>
  <c r="F63" i="2"/>
  <c r="F64" i="2"/>
  <c r="F66" i="2"/>
  <c r="F69" i="2"/>
  <c r="F70" i="2"/>
  <c r="F72" i="2"/>
  <c r="K140" i="2"/>
  <c r="K147" i="2"/>
  <c r="K158" i="2"/>
  <c r="K169" i="2"/>
  <c r="K175" i="2"/>
  <c r="K184" i="2"/>
  <c r="K190" i="2"/>
  <c r="K193" i="2"/>
  <c r="K80" i="2"/>
  <c r="K87" i="2"/>
  <c r="K98" i="2"/>
  <c r="K109" i="2"/>
  <c r="K115" i="2"/>
  <c r="K124" i="2"/>
  <c r="K130" i="2"/>
  <c r="K133" i="2"/>
  <c r="K21" i="2"/>
  <c r="K28" i="2"/>
  <c r="K39" i="2"/>
  <c r="K50" i="2"/>
  <c r="K56" i="2"/>
  <c r="K65" i="2"/>
  <c r="K71" i="2"/>
  <c r="K74" i="2"/>
  <c r="K194" i="2"/>
  <c r="E205" i="2"/>
  <c r="I137" i="2"/>
  <c r="I138" i="2"/>
  <c r="I139" i="2"/>
  <c r="I140" i="2"/>
  <c r="I144" i="2"/>
  <c r="I145" i="2"/>
  <c r="I146" i="2"/>
  <c r="I147" i="2"/>
  <c r="I154" i="2"/>
  <c r="I155" i="2"/>
  <c r="I156" i="2"/>
  <c r="I157" i="2"/>
  <c r="I158" i="2"/>
  <c r="I165" i="2"/>
  <c r="I166" i="2"/>
  <c r="I167" i="2"/>
  <c r="I168" i="2"/>
  <c r="I174" i="2"/>
  <c r="I175" i="2"/>
  <c r="I184" i="2"/>
  <c r="I188" i="2"/>
  <c r="I189" i="2"/>
  <c r="I190" i="2"/>
  <c r="I77" i="2"/>
  <c r="I78" i="2"/>
  <c r="I79" i="2"/>
  <c r="I80" i="2"/>
  <c r="I84" i="2"/>
  <c r="I85" i="2"/>
  <c r="I86" i="2"/>
  <c r="I87" i="2"/>
  <c r="I93" i="2"/>
  <c r="I94" i="2"/>
  <c r="I95" i="2"/>
  <c r="I96" i="2"/>
  <c r="I97" i="2"/>
  <c r="I98" i="2"/>
  <c r="I109" i="2"/>
  <c r="I114" i="2"/>
  <c r="I115" i="2"/>
  <c r="I123" i="2"/>
  <c r="I124" i="2"/>
  <c r="I128" i="2"/>
  <c r="I129" i="2"/>
  <c r="I130" i="2"/>
  <c r="I133" i="2"/>
  <c r="I20" i="2"/>
  <c r="I26" i="2"/>
  <c r="I27" i="2"/>
  <c r="I28" i="2"/>
  <c r="I34" i="2"/>
  <c r="I35" i="2"/>
  <c r="I36" i="2"/>
  <c r="I37" i="2"/>
  <c r="I38" i="2"/>
  <c r="I39" i="2"/>
  <c r="I50" i="2"/>
  <c r="I56" i="2"/>
  <c r="I61" i="2"/>
  <c r="I62" i="2"/>
  <c r="I63" i="2"/>
  <c r="I64" i="2"/>
  <c r="I65" i="2"/>
  <c r="I70" i="2"/>
  <c r="I71" i="2"/>
  <c r="E219" i="2"/>
  <c r="E208" i="2"/>
  <c r="I30" i="2"/>
  <c r="I41" i="2"/>
  <c r="I52" i="2"/>
  <c r="I58" i="2"/>
  <c r="I67" i="2"/>
  <c r="I73" i="2"/>
  <c r="I82" i="2"/>
  <c r="I89" i="2"/>
  <c r="I100" i="2"/>
  <c r="I111" i="2"/>
  <c r="I117" i="2"/>
  <c r="I126" i="2"/>
  <c r="I132" i="2"/>
  <c r="I142" i="2"/>
  <c r="I149" i="2"/>
  <c r="I160" i="2"/>
  <c r="I177" i="2"/>
  <c r="I186" i="2"/>
  <c r="I192" i="2"/>
  <c r="C208" i="2"/>
  <c r="C23" i="2"/>
  <c r="C30" i="2"/>
  <c r="C41" i="2"/>
  <c r="C52" i="2"/>
  <c r="C58" i="2"/>
  <c r="C67" i="2"/>
  <c r="C73" i="2"/>
  <c r="C82" i="2"/>
  <c r="C89" i="2"/>
  <c r="C100" i="2"/>
  <c r="C111" i="2"/>
  <c r="C117" i="2"/>
  <c r="C126" i="2"/>
  <c r="C132" i="2"/>
  <c r="C142" i="2"/>
  <c r="C149" i="2"/>
  <c r="C160" i="2"/>
  <c r="C171" i="2"/>
  <c r="C177" i="2"/>
  <c r="C186" i="2"/>
  <c r="C192" i="2"/>
  <c r="C207" i="2"/>
  <c r="S23" i="2"/>
  <c r="S30" i="2"/>
  <c r="S41" i="2"/>
  <c r="S52" i="2"/>
  <c r="S58" i="2"/>
  <c r="S67" i="2"/>
  <c r="S73" i="2"/>
  <c r="S82" i="2"/>
  <c r="S89" i="2"/>
  <c r="S100" i="2"/>
  <c r="S111" i="2"/>
  <c r="S117" i="2"/>
  <c r="S126" i="2"/>
  <c r="S132" i="2"/>
  <c r="S142" i="2"/>
  <c r="S149" i="2"/>
  <c r="S160" i="2"/>
  <c r="S171" i="2"/>
  <c r="S177" i="2"/>
  <c r="S186" i="2"/>
  <c r="S192" i="2"/>
  <c r="S196" i="2"/>
  <c r="R30" i="2"/>
  <c r="R41" i="2"/>
  <c r="R52" i="2"/>
  <c r="R58" i="2"/>
  <c r="R67" i="2"/>
  <c r="R73" i="2"/>
  <c r="R82" i="2"/>
  <c r="R89" i="2"/>
  <c r="R100" i="2"/>
  <c r="R111" i="2"/>
  <c r="R117" i="2"/>
  <c r="R126" i="2"/>
  <c r="R132" i="2"/>
  <c r="R142" i="2"/>
  <c r="R149" i="2"/>
  <c r="R160" i="2"/>
  <c r="R177" i="2"/>
  <c r="R186" i="2"/>
  <c r="R192" i="2"/>
  <c r="Q23" i="2"/>
  <c r="Q30" i="2"/>
  <c r="Q41" i="2"/>
  <c r="Q52" i="2"/>
  <c r="Q58" i="2"/>
  <c r="Q67" i="2"/>
  <c r="Q73" i="2"/>
  <c r="Q82" i="2"/>
  <c r="Q89" i="2"/>
  <c r="Q100" i="2"/>
  <c r="Q111" i="2"/>
  <c r="Q117" i="2"/>
  <c r="Q126" i="2"/>
  <c r="Q132" i="2"/>
  <c r="Q142" i="2"/>
  <c r="Q149" i="2"/>
  <c r="Q160" i="2"/>
  <c r="Q171" i="2"/>
  <c r="Q177" i="2"/>
  <c r="Q186" i="2"/>
  <c r="Q192" i="2"/>
  <c r="Q196" i="2"/>
  <c r="O23" i="2"/>
  <c r="O30" i="2"/>
  <c r="O41" i="2"/>
  <c r="O52" i="2"/>
  <c r="O58" i="2"/>
  <c r="O67" i="2"/>
  <c r="O73" i="2"/>
  <c r="O82" i="2"/>
  <c r="O89" i="2"/>
  <c r="O100" i="2"/>
  <c r="O111" i="2"/>
  <c r="O117" i="2"/>
  <c r="O126" i="2"/>
  <c r="O132" i="2"/>
  <c r="O142" i="2"/>
  <c r="O149" i="2"/>
  <c r="O160" i="2"/>
  <c r="O171" i="2"/>
  <c r="O177" i="2"/>
  <c r="O186" i="2"/>
  <c r="O192" i="2"/>
  <c r="O196" i="2"/>
  <c r="N23" i="2"/>
  <c r="N30" i="2"/>
  <c r="N41" i="2"/>
  <c r="N52" i="2"/>
  <c r="N58" i="2"/>
  <c r="N67" i="2"/>
  <c r="N73" i="2"/>
  <c r="N82" i="2"/>
  <c r="N89" i="2"/>
  <c r="N100" i="2"/>
  <c r="N111" i="2"/>
  <c r="N117" i="2"/>
  <c r="N126" i="2"/>
  <c r="N132" i="2"/>
  <c r="N142" i="2"/>
  <c r="N149" i="2"/>
  <c r="N160" i="2"/>
  <c r="N171" i="2"/>
  <c r="N177" i="2"/>
  <c r="N186" i="2"/>
  <c r="N192" i="2"/>
  <c r="N196" i="2"/>
  <c r="M23" i="2"/>
  <c r="M30" i="2"/>
  <c r="M41" i="2"/>
  <c r="M52" i="2"/>
  <c r="M58" i="2"/>
  <c r="M67" i="2"/>
  <c r="M73" i="2"/>
  <c r="M82" i="2"/>
  <c r="M89" i="2"/>
  <c r="M100" i="2"/>
  <c r="M111" i="2"/>
  <c r="M117" i="2"/>
  <c r="M126" i="2"/>
  <c r="M132" i="2"/>
  <c r="M142" i="2"/>
  <c r="M149" i="2"/>
  <c r="M160" i="2"/>
  <c r="M171" i="2"/>
  <c r="M177" i="2"/>
  <c r="M186" i="2"/>
  <c r="M192" i="2"/>
  <c r="M196" i="2"/>
  <c r="L23" i="2"/>
  <c r="L30" i="2"/>
  <c r="L41" i="2"/>
  <c r="L52" i="2"/>
  <c r="L58" i="2"/>
  <c r="L67" i="2"/>
  <c r="L73" i="2"/>
  <c r="L82" i="2"/>
  <c r="L89" i="2"/>
  <c r="L100" i="2"/>
  <c r="L111" i="2"/>
  <c r="L117" i="2"/>
  <c r="L126" i="2"/>
  <c r="L132" i="2"/>
  <c r="L142" i="2"/>
  <c r="L149" i="2"/>
  <c r="L160" i="2"/>
  <c r="L171" i="2"/>
  <c r="L177" i="2"/>
  <c r="L186" i="2"/>
  <c r="L192" i="2"/>
  <c r="L196" i="2"/>
  <c r="K23" i="2"/>
  <c r="K30" i="2"/>
  <c r="K41" i="2"/>
  <c r="K52" i="2"/>
  <c r="K58" i="2"/>
  <c r="K67" i="2"/>
  <c r="K73" i="2"/>
  <c r="K82" i="2"/>
  <c r="K89" i="2"/>
  <c r="K100" i="2"/>
  <c r="K111" i="2"/>
  <c r="K117" i="2"/>
  <c r="K126" i="2"/>
  <c r="K132" i="2"/>
  <c r="K142" i="2"/>
  <c r="K149" i="2"/>
  <c r="K160" i="2"/>
  <c r="K171" i="2"/>
  <c r="K177" i="2"/>
  <c r="K186" i="2"/>
  <c r="K192" i="2"/>
  <c r="K196" i="2"/>
  <c r="E20" i="2"/>
  <c r="E17" i="2"/>
  <c r="E30" i="2"/>
  <c r="E41" i="2"/>
  <c r="E52" i="2"/>
  <c r="E54" i="2"/>
  <c r="E55" i="2"/>
  <c r="E58" i="2"/>
  <c r="E67" i="2"/>
  <c r="E69" i="2"/>
  <c r="E73" i="2"/>
  <c r="E82" i="2"/>
  <c r="E89" i="2"/>
  <c r="E100" i="2"/>
  <c r="E111" i="2"/>
  <c r="E113" i="2"/>
  <c r="E117" i="2"/>
  <c r="E126" i="2"/>
  <c r="E132" i="2"/>
  <c r="E136" i="2"/>
  <c r="E142" i="2"/>
  <c r="E149" i="2"/>
  <c r="E160" i="2"/>
  <c r="E165" i="2"/>
  <c r="E173" i="2"/>
  <c r="E177" i="2"/>
  <c r="E186" i="2"/>
  <c r="E192" i="2"/>
  <c r="D30" i="2"/>
  <c r="D41" i="2"/>
  <c r="D52" i="2"/>
  <c r="D58" i="2"/>
  <c r="D67" i="2"/>
  <c r="D73" i="2"/>
  <c r="D82" i="2"/>
  <c r="D89" i="2"/>
  <c r="D100" i="2"/>
  <c r="D111" i="2"/>
  <c r="D117" i="2"/>
  <c r="D126" i="2"/>
  <c r="D132" i="2"/>
  <c r="D142" i="2"/>
  <c r="D149" i="2"/>
  <c r="D160" i="2"/>
  <c r="D177" i="2"/>
  <c r="D186" i="2"/>
  <c r="D192" i="2"/>
  <c r="C196" i="2"/>
  <c r="T29" i="2"/>
  <c r="T40" i="2"/>
  <c r="T51" i="2"/>
  <c r="T57" i="2"/>
  <c r="T66" i="2"/>
  <c r="T72" i="2"/>
  <c r="T141" i="2"/>
  <c r="T148" i="2"/>
  <c r="T159" i="2"/>
  <c r="T176" i="2"/>
  <c r="T185" i="2"/>
  <c r="T191" i="2"/>
  <c r="T81" i="2"/>
  <c r="T88" i="2"/>
  <c r="T99" i="2"/>
  <c r="T110" i="2"/>
  <c r="T116" i="2"/>
  <c r="T125" i="2"/>
  <c r="T131" i="2"/>
  <c r="T133" i="2"/>
  <c r="P22" i="2"/>
  <c r="P29" i="2"/>
  <c r="P40" i="2"/>
  <c r="P51" i="2"/>
  <c r="P57" i="2"/>
  <c r="P66" i="2"/>
  <c r="P72" i="2"/>
  <c r="P74" i="2"/>
  <c r="P141" i="2"/>
  <c r="P148" i="2"/>
  <c r="P159" i="2"/>
  <c r="P170" i="2"/>
  <c r="P176" i="2"/>
  <c r="P185" i="2"/>
  <c r="P191" i="2"/>
  <c r="P193" i="2"/>
  <c r="P81" i="2"/>
  <c r="P88" i="2"/>
  <c r="P99" i="2"/>
  <c r="P110" i="2"/>
  <c r="P116" i="2"/>
  <c r="P125" i="2"/>
  <c r="P131" i="2"/>
  <c r="P133" i="2"/>
  <c r="P195" i="2"/>
  <c r="S21" i="2"/>
  <c r="S28" i="2"/>
  <c r="S39" i="2"/>
  <c r="S50" i="2"/>
  <c r="S56" i="2"/>
  <c r="S65" i="2"/>
  <c r="S71" i="2"/>
  <c r="S74" i="2"/>
  <c r="S140" i="2"/>
  <c r="S147" i="2"/>
  <c r="S158" i="2"/>
  <c r="S175" i="2"/>
  <c r="S184" i="2"/>
  <c r="S190" i="2"/>
  <c r="S193" i="2"/>
  <c r="S80" i="2"/>
  <c r="S87" i="2"/>
  <c r="S98" i="2"/>
  <c r="S109" i="2"/>
  <c r="S115" i="2"/>
  <c r="S124" i="2"/>
  <c r="S130" i="2"/>
  <c r="S133" i="2"/>
  <c r="S194" i="2"/>
  <c r="R28" i="2"/>
  <c r="R39" i="2"/>
  <c r="R50" i="2"/>
  <c r="R56" i="2"/>
  <c r="R65" i="2"/>
  <c r="R71" i="2"/>
  <c r="R140" i="2"/>
  <c r="R147" i="2"/>
  <c r="R158" i="2"/>
  <c r="R175" i="2"/>
  <c r="R184" i="2"/>
  <c r="R190" i="2"/>
  <c r="R80" i="2"/>
  <c r="R87" i="2"/>
  <c r="R98" i="2"/>
  <c r="R109" i="2"/>
  <c r="R115" i="2"/>
  <c r="R124" i="2"/>
  <c r="R130" i="2"/>
  <c r="R133" i="2"/>
  <c r="Q21" i="2"/>
  <c r="Q28" i="2"/>
  <c r="Q39" i="2"/>
  <c r="Q50" i="2"/>
  <c r="Q56" i="2"/>
  <c r="Q65" i="2"/>
  <c r="Q71" i="2"/>
  <c r="Q74" i="2"/>
  <c r="Q140" i="2"/>
  <c r="Q147" i="2"/>
  <c r="Q158" i="2"/>
  <c r="Q169" i="2"/>
  <c r="Q175" i="2"/>
  <c r="Q184" i="2"/>
  <c r="Q190" i="2"/>
  <c r="Q193" i="2"/>
  <c r="Q80" i="2"/>
  <c r="Q87" i="2"/>
  <c r="Q98" i="2"/>
  <c r="Q109" i="2"/>
  <c r="Q115" i="2"/>
  <c r="Q124" i="2"/>
  <c r="Q130" i="2"/>
  <c r="Q133" i="2"/>
  <c r="Q194" i="2"/>
  <c r="O21" i="2"/>
  <c r="O28" i="2"/>
  <c r="O39" i="2"/>
  <c r="O50" i="2"/>
  <c r="O56" i="2"/>
  <c r="O65" i="2"/>
  <c r="O71" i="2"/>
  <c r="O74" i="2"/>
  <c r="O140" i="2"/>
  <c r="O147" i="2"/>
  <c r="O158" i="2"/>
  <c r="O169" i="2"/>
  <c r="O175" i="2"/>
  <c r="O184" i="2"/>
  <c r="O190" i="2"/>
  <c r="O193" i="2"/>
  <c r="O80" i="2"/>
  <c r="O87" i="2"/>
  <c r="O98" i="2"/>
  <c r="O109" i="2"/>
  <c r="O115" i="2"/>
  <c r="O124" i="2"/>
  <c r="O130" i="2"/>
  <c r="O133" i="2"/>
  <c r="O194" i="2"/>
  <c r="N21" i="2"/>
  <c r="N28" i="2"/>
  <c r="N39" i="2"/>
  <c r="N50" i="2"/>
  <c r="N56" i="2"/>
  <c r="N65" i="2"/>
  <c r="N71" i="2"/>
  <c r="N74" i="2"/>
  <c r="N140" i="2"/>
  <c r="N147" i="2"/>
  <c r="N158" i="2"/>
  <c r="N169" i="2"/>
  <c r="N175" i="2"/>
  <c r="N184" i="2"/>
  <c r="N190" i="2"/>
  <c r="N193" i="2"/>
  <c r="N80" i="2"/>
  <c r="N87" i="2"/>
  <c r="N98" i="2"/>
  <c r="N109" i="2"/>
  <c r="N115" i="2"/>
  <c r="N124" i="2"/>
  <c r="N130" i="2"/>
  <c r="N133" i="2"/>
  <c r="N194" i="2"/>
  <c r="M21" i="2"/>
  <c r="M28" i="2"/>
  <c r="M39" i="2"/>
  <c r="M50" i="2"/>
  <c r="M56" i="2"/>
  <c r="M65" i="2"/>
  <c r="M71" i="2"/>
  <c r="M74" i="2"/>
  <c r="M140" i="2"/>
  <c r="M147" i="2"/>
  <c r="M158" i="2"/>
  <c r="M169" i="2"/>
  <c r="M175" i="2"/>
  <c r="M184" i="2"/>
  <c r="M190" i="2"/>
  <c r="M193" i="2"/>
  <c r="M80" i="2"/>
  <c r="M87" i="2"/>
  <c r="M98" i="2"/>
  <c r="M109" i="2"/>
  <c r="M115" i="2"/>
  <c r="M124" i="2"/>
  <c r="M130" i="2"/>
  <c r="M133" i="2"/>
  <c r="M194" i="2"/>
  <c r="L21" i="2"/>
  <c r="L28" i="2"/>
  <c r="L39" i="2"/>
  <c r="L50" i="2"/>
  <c r="L56" i="2"/>
  <c r="L65" i="2"/>
  <c r="L71" i="2"/>
  <c r="L74" i="2"/>
  <c r="L140" i="2"/>
  <c r="L147" i="2"/>
  <c r="L158" i="2"/>
  <c r="L169" i="2"/>
  <c r="L175" i="2"/>
  <c r="L184" i="2"/>
  <c r="L190" i="2"/>
  <c r="L193" i="2"/>
  <c r="L80" i="2"/>
  <c r="L87" i="2"/>
  <c r="L98" i="2"/>
  <c r="L109" i="2"/>
  <c r="L115" i="2"/>
  <c r="L124" i="2"/>
  <c r="L130" i="2"/>
  <c r="L133" i="2"/>
  <c r="L194" i="2"/>
  <c r="E25" i="2"/>
  <c r="E26" i="2"/>
  <c r="E27" i="2"/>
  <c r="E28" i="2"/>
  <c r="E32" i="2"/>
  <c r="E33" i="2"/>
  <c r="E34" i="2"/>
  <c r="E35" i="2"/>
  <c r="E36" i="2"/>
  <c r="E37" i="2"/>
  <c r="E38" i="2"/>
  <c r="E39" i="2"/>
  <c r="E50" i="2"/>
  <c r="E56" i="2"/>
  <c r="E60" i="2"/>
  <c r="E61" i="2"/>
  <c r="E62" i="2"/>
  <c r="E63" i="2"/>
  <c r="E64" i="2"/>
  <c r="E65" i="2"/>
  <c r="E70" i="2"/>
  <c r="E71" i="2"/>
  <c r="E137" i="2"/>
  <c r="E138" i="2"/>
  <c r="E139" i="2"/>
  <c r="E140" i="2"/>
  <c r="E144" i="2"/>
  <c r="E145" i="2"/>
  <c r="E146" i="2"/>
  <c r="E147" i="2"/>
  <c r="E151" i="2"/>
  <c r="E152" i="2"/>
  <c r="E153" i="2"/>
  <c r="E154" i="2"/>
  <c r="E155" i="2"/>
  <c r="E156" i="2"/>
  <c r="E157" i="2"/>
  <c r="E158" i="2"/>
  <c r="E166" i="2"/>
  <c r="E167" i="2"/>
  <c r="E168" i="2"/>
  <c r="E174" i="2"/>
  <c r="E175" i="2"/>
  <c r="E184" i="2"/>
  <c r="E188" i="2"/>
  <c r="E189" i="2"/>
  <c r="E190" i="2"/>
  <c r="E77" i="2"/>
  <c r="E78" i="2"/>
  <c r="E79" i="2"/>
  <c r="E80" i="2"/>
  <c r="E84" i="2"/>
  <c r="E85" i="2"/>
  <c r="E86" i="2"/>
  <c r="E87" i="2"/>
  <c r="E91" i="2"/>
  <c r="E92" i="2"/>
  <c r="E93" i="2"/>
  <c r="E94" i="2"/>
  <c r="E95" i="2"/>
  <c r="E96" i="2"/>
  <c r="E97" i="2"/>
  <c r="E98" i="2"/>
  <c r="E109" i="2"/>
  <c r="E114" i="2"/>
  <c r="E115" i="2"/>
  <c r="E119" i="2"/>
  <c r="E120" i="2"/>
  <c r="E121" i="2"/>
  <c r="E122" i="2"/>
  <c r="E123" i="2"/>
  <c r="E124" i="2"/>
  <c r="E128" i="2"/>
  <c r="E129" i="2"/>
  <c r="E130" i="2"/>
  <c r="E133" i="2"/>
  <c r="B229" i="2"/>
  <c r="A228" i="2"/>
  <c r="A227" i="2"/>
  <c r="A226" i="2"/>
  <c r="D219" i="2"/>
  <c r="D218" i="2"/>
  <c r="D217" i="2"/>
  <c r="F216" i="2"/>
  <c r="D216" i="2"/>
  <c r="D214" i="2"/>
  <c r="D213" i="2"/>
  <c r="D211" i="2"/>
  <c r="D208" i="2"/>
  <c r="D207" i="2"/>
  <c r="X12" i="2"/>
  <c r="W12" i="2"/>
  <c r="V12" i="2"/>
  <c r="E163" i="6"/>
  <c r="F163" i="6"/>
  <c r="F170" i="6"/>
  <c r="F193" i="6"/>
  <c r="E162" i="6"/>
  <c r="E169" i="6"/>
  <c r="E193" i="6"/>
  <c r="I169" i="6"/>
  <c r="I193" i="6"/>
  <c r="S196" i="6"/>
  <c r="C207" i="6"/>
  <c r="D207" i="6"/>
  <c r="J19" i="2"/>
  <c r="F19" i="2"/>
  <c r="R23" i="2"/>
  <c r="I23" i="2"/>
  <c r="E19" i="2"/>
  <c r="E23" i="2"/>
  <c r="D23" i="2"/>
  <c r="T22" i="2"/>
  <c r="T74" i="2"/>
  <c r="R21" i="2"/>
  <c r="R74" i="2"/>
  <c r="E18" i="2"/>
  <c r="E21" i="2"/>
  <c r="E74" i="2"/>
  <c r="I21" i="2"/>
  <c r="I74" i="2"/>
  <c r="F18" i="2"/>
  <c r="F22" i="2"/>
  <c r="F74" i="2"/>
  <c r="J18" i="2"/>
  <c r="J22" i="2"/>
  <c r="J74" i="2"/>
  <c r="I169" i="2"/>
  <c r="I193" i="2"/>
  <c r="I194" i="2"/>
  <c r="E204" i="2"/>
  <c r="F211" i="2"/>
  <c r="F213" i="2"/>
  <c r="F214" i="2"/>
  <c r="F217" i="2"/>
  <c r="F218" i="2"/>
  <c r="F219" i="2"/>
  <c r="F208" i="2"/>
  <c r="T162" i="2"/>
  <c r="J162" i="2"/>
  <c r="T163" i="2"/>
  <c r="J163" i="2"/>
  <c r="T164" i="2"/>
  <c r="J164" i="2"/>
  <c r="J170" i="2"/>
  <c r="J193" i="2"/>
  <c r="J195" i="2"/>
  <c r="E209" i="2"/>
  <c r="F209" i="2"/>
  <c r="F162" i="2"/>
  <c r="F163" i="2"/>
  <c r="F164" i="2"/>
  <c r="F170" i="2"/>
  <c r="F193" i="2"/>
  <c r="F195" i="2"/>
  <c r="C209" i="2"/>
  <c r="D209" i="2"/>
  <c r="I171" i="2"/>
  <c r="E207" i="2"/>
  <c r="F207" i="2"/>
  <c r="F205" i="2"/>
  <c r="E162" i="2"/>
  <c r="E163" i="2"/>
  <c r="E164" i="2"/>
  <c r="E169" i="2"/>
  <c r="E193" i="2"/>
  <c r="E194" i="2"/>
  <c r="R169" i="2"/>
  <c r="R193" i="2"/>
  <c r="R194" i="2"/>
  <c r="T170" i="2"/>
  <c r="T193" i="2"/>
  <c r="T195" i="2"/>
  <c r="D171" i="2"/>
  <c r="D196" i="2"/>
  <c r="E171" i="2"/>
  <c r="E196" i="2"/>
  <c r="I196" i="2"/>
  <c r="R171" i="2"/>
  <c r="R196" i="2"/>
  <c r="J20" i="3"/>
  <c r="I20" i="3"/>
  <c r="I21" i="3"/>
  <c r="I74" i="3"/>
  <c r="I194" i="3"/>
  <c r="E204" i="3"/>
  <c r="F219" i="3"/>
  <c r="F218" i="3"/>
  <c r="F217" i="3"/>
  <c r="F214" i="3"/>
  <c r="F213" i="3"/>
  <c r="F211" i="3"/>
  <c r="J18" i="3"/>
  <c r="J19" i="3"/>
  <c r="J17" i="3"/>
  <c r="J22" i="3"/>
  <c r="J74" i="3"/>
  <c r="J195" i="3"/>
  <c r="E209" i="3"/>
  <c r="F209" i="3"/>
  <c r="F18" i="3"/>
  <c r="F19" i="3"/>
  <c r="F17" i="3"/>
  <c r="F22" i="3"/>
  <c r="F74" i="3"/>
  <c r="F195" i="3"/>
  <c r="C209" i="3"/>
  <c r="D209" i="3"/>
  <c r="F208" i="3"/>
  <c r="I23" i="3"/>
  <c r="E207" i="3"/>
  <c r="F207" i="3"/>
  <c r="F205" i="3"/>
  <c r="R23" i="3"/>
  <c r="R196" i="3"/>
  <c r="I196" i="3"/>
  <c r="E19" i="3"/>
  <c r="E17" i="3"/>
  <c r="E23" i="3"/>
  <c r="E196" i="3"/>
  <c r="D23" i="3"/>
  <c r="D196" i="3"/>
  <c r="T22" i="3"/>
  <c r="T74" i="3"/>
  <c r="T195" i="3"/>
  <c r="R21" i="3"/>
  <c r="R74" i="3"/>
  <c r="R194" i="3"/>
  <c r="E18" i="3"/>
  <c r="E21" i="3"/>
  <c r="E74" i="3"/>
  <c r="E194" i="3"/>
  <c r="J20" i="6"/>
  <c r="I20" i="6"/>
  <c r="J18" i="6"/>
  <c r="J19" i="6"/>
  <c r="F18" i="6"/>
  <c r="F19" i="6"/>
  <c r="I23" i="6"/>
  <c r="R23" i="6"/>
  <c r="E19" i="6"/>
  <c r="D23" i="6"/>
  <c r="T22" i="6"/>
  <c r="R21" i="6"/>
  <c r="E18" i="6"/>
  <c r="F17" i="6"/>
  <c r="F22" i="6"/>
  <c r="E17" i="6"/>
  <c r="E21" i="6"/>
  <c r="E23" i="6"/>
  <c r="I21" i="6"/>
  <c r="J17" i="6"/>
  <c r="J22" i="6"/>
  <c r="I58" i="6"/>
  <c r="E207" i="6"/>
  <c r="I56" i="6"/>
  <c r="I74" i="6"/>
  <c r="I194" i="6"/>
  <c r="E204" i="6"/>
  <c r="F207" i="6"/>
  <c r="F208" i="6"/>
  <c r="F219" i="6"/>
  <c r="T54" i="6"/>
  <c r="J54" i="6"/>
  <c r="J57" i="6"/>
  <c r="J74" i="6"/>
  <c r="J195" i="6"/>
  <c r="E209" i="6"/>
  <c r="F209" i="6"/>
  <c r="F213" i="6"/>
  <c r="F217" i="6"/>
  <c r="F211" i="6"/>
  <c r="F214" i="6"/>
  <c r="F218" i="6"/>
  <c r="F205" i="6"/>
  <c r="E54" i="6"/>
  <c r="E58" i="6"/>
  <c r="E196" i="6"/>
  <c r="E56" i="6"/>
  <c r="E74" i="6"/>
  <c r="E194" i="6"/>
  <c r="F54" i="6"/>
  <c r="F57" i="6"/>
  <c r="F74" i="6"/>
  <c r="F195" i="6"/>
  <c r="C209" i="6"/>
  <c r="D209" i="6"/>
  <c r="R56" i="6"/>
  <c r="R74" i="6"/>
  <c r="R194" i="6"/>
  <c r="T57" i="6"/>
  <c r="T74" i="6"/>
  <c r="T195" i="6"/>
  <c r="D58" i="6"/>
  <c r="D196" i="6"/>
  <c r="R58" i="6"/>
  <c r="R196" i="6"/>
  <c r="I19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500-000001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Agrotechnologii i Zarządzania Produkcją Roślinną</t>
        </r>
      </text>
    </comment>
    <comment ref="B9" authorId="0" shapeId="0" xr:uid="{00000000-0006-0000-0500-000002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Gleboznawstwa i Ochrony Gleb</t>
        </r>
      </text>
    </comment>
    <comment ref="B10" authorId="0" shapeId="0" xr:uid="{00000000-0006-0000-05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Systemów Rolniczych</t>
        </r>
      </text>
    </comment>
    <comment ref="B16" authorId="0" shapeId="0" xr:uid="{00000000-0006-0000-0500-000004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Gleboznawstwa i Ochrony Gleb</t>
        </r>
      </text>
    </comment>
    <comment ref="B18" authorId="0" shapeId="0" xr:uid="{00000000-0006-0000-0500-000005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Systemów Rolniczych</t>
        </r>
      </text>
    </comment>
    <comment ref="B19" authorId="0" shapeId="0" xr:uid="{00000000-0006-0000-0500-000006000000}">
      <text>
        <r>
          <rPr>
            <b/>
            <sz val="9"/>
            <color indexed="8"/>
            <rFont val="Tahoma"/>
            <family val="2"/>
            <charset val="1"/>
          </rPr>
          <t xml:space="preserve">Waldemar Sieniawski:
</t>
        </r>
        <r>
          <rPr>
            <sz val="9"/>
            <color indexed="8"/>
            <rFont val="Tahoma"/>
            <family val="2"/>
            <charset val="1"/>
          </rPr>
          <t>Katedra Łąkarstwa</t>
        </r>
      </text>
    </comment>
  </commentList>
</comments>
</file>

<file path=xl/sharedStrings.xml><?xml version="1.0" encoding="utf-8"?>
<sst xmlns="http://schemas.openxmlformats.org/spreadsheetml/2006/main" count="3815" uniqueCount="241">
  <si>
    <t>Semestr</t>
  </si>
  <si>
    <t>samodzielna praca studenta</t>
  </si>
  <si>
    <t>Liczba punktów ECTS</t>
  </si>
  <si>
    <t>Liczba godzin dydaktycznych</t>
  </si>
  <si>
    <t>Liczba godz. ogółem / ECTS</t>
  </si>
  <si>
    <t>ogółem</t>
  </si>
  <si>
    <t>z bezpośrednim udziałem nauczyciela akademickiego</t>
  </si>
  <si>
    <t>za zajęcia praktyczne</t>
  </si>
  <si>
    <t>razem</t>
  </si>
  <si>
    <t>wykłady</t>
  </si>
  <si>
    <t>ćwiczenia</t>
  </si>
  <si>
    <t>Semestr I</t>
  </si>
  <si>
    <t>Kategoria treści / przedmiotu</t>
  </si>
  <si>
    <t>x</t>
  </si>
  <si>
    <t>Forma zaliczenia</t>
  </si>
  <si>
    <t>Z</t>
  </si>
  <si>
    <t>E</t>
  </si>
  <si>
    <t>Status przedmiotu</t>
  </si>
  <si>
    <t>O</t>
  </si>
  <si>
    <t>F</t>
  </si>
  <si>
    <t>Z/O</t>
  </si>
  <si>
    <t>Obszar</t>
  </si>
  <si>
    <t>nauk rolniczych, leśnych i weterynaryjnych</t>
  </si>
  <si>
    <t>nauk przyrodniczych</t>
  </si>
  <si>
    <t>nauk technicznych</t>
  </si>
  <si>
    <t>sztuki</t>
  </si>
  <si>
    <r>
      <t>Liczba pkt ECTS/ godz.dyd. (</t>
    </r>
    <r>
      <rPr>
        <b/>
        <sz val="10"/>
        <rFont val="Arial"/>
        <family val="2"/>
        <charset val="238"/>
      </rPr>
      <t>zajęcia praktyczne</t>
    </r>
    <r>
      <rPr>
        <sz val="10"/>
        <rFont val="Arial"/>
        <family val="2"/>
        <charset val="238"/>
      </rPr>
      <t>)</t>
    </r>
  </si>
  <si>
    <r>
      <rPr>
        <sz val="9"/>
        <rFont val="Arial"/>
        <family val="2"/>
        <charset val="238"/>
      </rPr>
      <t>Status przedmiotu</t>
    </r>
    <r>
      <rPr>
        <b/>
        <sz val="9"/>
        <rFont val="Arial"/>
        <family val="2"/>
        <charset val="238"/>
      </rPr>
      <t>: O</t>
    </r>
    <r>
      <rPr>
        <sz val="9"/>
        <rFont val="Arial"/>
        <family val="2"/>
        <charset val="238"/>
      </rPr>
      <t xml:space="preserve">bligatoryjny lub </t>
    </r>
    <r>
      <rPr>
        <b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>akultatywny</t>
    </r>
  </si>
  <si>
    <t>I Wymagania ogólne</t>
  </si>
  <si>
    <t>II Podstawowych</t>
  </si>
  <si>
    <t>III Kierunkowych</t>
  </si>
  <si>
    <t>IV Specjalnościowych</t>
  </si>
  <si>
    <t>VI Inne wymagania</t>
  </si>
  <si>
    <t>VII Praktyki</t>
  </si>
  <si>
    <t>V Specjalizacyjne</t>
  </si>
  <si>
    <t>audytoryjne</t>
  </si>
  <si>
    <t>teoretyczna</t>
  </si>
  <si>
    <t>praktyczna</t>
  </si>
  <si>
    <r>
      <t xml:space="preserve">Forma zaliczenia: </t>
    </r>
    <r>
      <rPr>
        <b/>
        <sz val="9"/>
        <rFont val="Arial"/>
        <family val="2"/>
        <charset val="238"/>
      </rPr>
      <t>Z</t>
    </r>
    <r>
      <rPr>
        <sz val="9"/>
        <rFont val="Arial"/>
        <family val="2"/>
        <charset val="238"/>
      </rPr>
      <t xml:space="preserve">aliczenie, </t>
    </r>
    <r>
      <rPr>
        <b/>
        <sz val="9"/>
        <rFont val="Arial"/>
        <family val="2"/>
        <charset val="238"/>
      </rPr>
      <t>E</t>
    </r>
    <r>
      <rPr>
        <sz val="9"/>
        <rFont val="Arial"/>
        <family val="2"/>
        <charset val="238"/>
      </rPr>
      <t xml:space="preserve">gzamin, </t>
    </r>
    <r>
      <rPr>
        <b/>
        <sz val="9"/>
        <rFont val="Arial"/>
        <family val="2"/>
        <charset val="238"/>
      </rPr>
      <t>Z/O</t>
    </r>
    <r>
      <rPr>
        <sz val="9"/>
        <rFont val="Arial"/>
        <family val="2"/>
        <charset val="238"/>
      </rPr>
      <t xml:space="preserve"> zaliczenie na ocenę</t>
    </r>
  </si>
  <si>
    <t>inne (konsultacje)</t>
  </si>
  <si>
    <t>w tym:</t>
  </si>
  <si>
    <r>
      <t>Ogółem zajęcia praktyczne</t>
    </r>
    <r>
      <rPr>
        <sz val="6"/>
        <rFont val="Arial"/>
        <family val="2"/>
        <charset val="238"/>
      </rPr>
      <t xml:space="preserve"> (z bezpośrednim udziałem nauczyciela akademickiego + samodzielna praca studenta)</t>
    </r>
  </si>
  <si>
    <r>
      <t>Ogółem</t>
    </r>
    <r>
      <rPr>
        <sz val="6"/>
        <rFont val="Arial"/>
        <family val="2"/>
        <charset val="238"/>
      </rPr>
      <t xml:space="preserve"> 
 (z bezpośrednim udziałem nauczyciela akademickiego + samodzielna praca studenta)</t>
    </r>
  </si>
  <si>
    <t>Ogółem</t>
  </si>
  <si>
    <t>Razem</t>
  </si>
  <si>
    <t>Kierunek</t>
  </si>
  <si>
    <t>Architektura krajobrazu</t>
  </si>
  <si>
    <t>Rolnictwo</t>
  </si>
  <si>
    <t>Ogrodnictwo</t>
  </si>
  <si>
    <t>Ochrona środowiska</t>
  </si>
  <si>
    <t>Odnawialne źródła energii</t>
  </si>
  <si>
    <t>Specjalność</t>
  </si>
  <si>
    <t>Forma kształcenia/poziom studiów</t>
  </si>
  <si>
    <t>II stopnia</t>
  </si>
  <si>
    <t>brak</t>
  </si>
  <si>
    <t>Kształtowanie i ochrona krajobrazu</t>
  </si>
  <si>
    <t>Ochrona ekosystemów wodnych</t>
  </si>
  <si>
    <t>Gospodarka odpadami</t>
  </si>
  <si>
    <t>Monitoring i toksykologia środowiska</t>
  </si>
  <si>
    <t>Rekultywacja środowiska</t>
  </si>
  <si>
    <t>Ochrona i użytkowanie ekosystemów leśnych</t>
  </si>
  <si>
    <t>Dekoracja przestrzenna i florystyka</t>
  </si>
  <si>
    <t>Urządzanie i pielęgnacja terenów zieleni</t>
  </si>
  <si>
    <t>Agrobiotechnologia</t>
  </si>
  <si>
    <t>Rolnictwo Ekologiczne</t>
  </si>
  <si>
    <t>Ochrona Roślin</t>
  </si>
  <si>
    <t>Zarządzanie Produkcją</t>
  </si>
  <si>
    <t>Kierunek:</t>
  </si>
  <si>
    <t>Forma kształcenia/poziom studiów:</t>
  </si>
  <si>
    <t>Profil kształcenia</t>
  </si>
  <si>
    <t>Forma studiów:</t>
  </si>
  <si>
    <t>Profil kształcenia:</t>
  </si>
  <si>
    <t>stacjonarne</t>
  </si>
  <si>
    <t>Uzyskane kwalifikacje:</t>
  </si>
  <si>
    <t>ogólnoakademicki</t>
  </si>
  <si>
    <t>praktyczny</t>
  </si>
  <si>
    <t xml:space="preserve">Liczba pkt ECTS/ godz.dyd.  w semestrze </t>
  </si>
  <si>
    <r>
      <t>Liczba pkt ECTS/ godz.dyd. (</t>
    </r>
    <r>
      <rPr>
        <b/>
        <sz val="10"/>
        <rFont val="Arial"/>
        <family val="2"/>
        <charset val="238"/>
      </rPr>
      <t>ogółem</t>
    </r>
    <r>
      <rPr>
        <sz val="10"/>
        <rFont val="Arial"/>
        <family val="2"/>
        <charset val="238"/>
      </rPr>
      <t>)</t>
    </r>
  </si>
  <si>
    <r>
      <t>Liczba pkt ECTS/ godz.dyd. (</t>
    </r>
    <r>
      <rPr>
        <b/>
        <sz val="10"/>
        <rFont val="Arial"/>
        <family val="2"/>
        <charset val="238"/>
      </rPr>
      <t>przedmioty fakultatywne</t>
    </r>
    <r>
      <rPr>
        <sz val="10"/>
        <rFont val="Arial"/>
        <family val="2"/>
        <charset val="238"/>
      </rPr>
      <t>)</t>
    </r>
  </si>
  <si>
    <t>Semestr II</t>
  </si>
  <si>
    <t>Semestr III</t>
  </si>
  <si>
    <t>Punkty ECTS</t>
  </si>
  <si>
    <t>Godziny - ogółem</t>
  </si>
  <si>
    <t>Wymagana wartość wskaźnika</t>
  </si>
  <si>
    <t>Procentowy udział pkt ECTS</t>
  </si>
  <si>
    <t>Sumaryczne wskaźniki ilościowe</t>
  </si>
  <si>
    <t>Liczba</t>
  </si>
  <si>
    <t>%</t>
  </si>
  <si>
    <t>w tym,  zajęcia:</t>
  </si>
  <si>
    <t>w łącznej liczbie pkt ECTS</t>
  </si>
  <si>
    <t>Ogółem - plan studiów</t>
  </si>
  <si>
    <t>wymagające bezpośredniego</t>
  </si>
  <si>
    <t>udziału nauczyciela akademickiego</t>
  </si>
  <si>
    <t>do wyboru</t>
  </si>
  <si>
    <t>z zakresu nauk podstawowych</t>
  </si>
  <si>
    <t>o charakterze praktycznym</t>
  </si>
  <si>
    <t>(laboratoryjne, projektowe, warsztatowe, terenowe)</t>
  </si>
  <si>
    <t>ogólnouczelniane lub realizowane</t>
  </si>
  <si>
    <t>na innym kierunku</t>
  </si>
  <si>
    <t>z obszarów nauk humanistycznych i społecznych</t>
  </si>
  <si>
    <t>z obszarów nauk humanistycznych i społecznych objętych</t>
  </si>
  <si>
    <t xml:space="preserve"> ofertą ogólnouczelnianą</t>
  </si>
  <si>
    <t xml:space="preserve">z nowożytnego języka obcego </t>
  </si>
  <si>
    <t>z wychowania fizycznego</t>
  </si>
  <si>
    <t>Ogółem % punktów ECTS</t>
  </si>
  <si>
    <t>praca inżynierska</t>
  </si>
  <si>
    <t>wymiar praktyk</t>
  </si>
  <si>
    <t>Kategoria treści</t>
  </si>
  <si>
    <t>semestr</t>
  </si>
  <si>
    <t>Liczba pkt ECTS/ godz.dyd. (ogółem) na I-III semestrze</t>
  </si>
  <si>
    <t>Liczba pkt ECTS/ godz.dyd. (zajęcia praktyczne) I-III semestrze</t>
  </si>
  <si>
    <t>Liczba pkt ECTS/ godz.dyd. (przedmioty fakultatywne) I-III semestrze</t>
  </si>
  <si>
    <t>Forma studiów</t>
  </si>
  <si>
    <t>niestacjonarne</t>
  </si>
  <si>
    <t>Warsztaty z języka obcego 37-00-30-S2-I</t>
  </si>
  <si>
    <t>Technologie informacyjne w ochronie środowiska 2056S2-TIWOS</t>
  </si>
  <si>
    <t>Statystyka i modelowanie w naukach o środowisku 2056S2-SIMWNOS</t>
  </si>
  <si>
    <t>Biochemia gleby 2056S2-BIOCHGLEBY</t>
  </si>
  <si>
    <t>Chemia fizyczna 2056S2-CHEMIAFIZ</t>
  </si>
  <si>
    <t>Limnologia 2056S2-LIM</t>
  </si>
  <si>
    <t>Monitoring ekosystemów wodnych 2056S2-MONEW</t>
  </si>
  <si>
    <t>Praktyka dyplomowa 2056S2-PRAKDYPL</t>
  </si>
  <si>
    <t>Bezpieczeństwo i higiena pracy 2000SX-MK-BHP</t>
  </si>
  <si>
    <t>Ekotoksykologia 2056S2-EKOTO</t>
  </si>
  <si>
    <t>Planowanie przestrzenne 2056S2-PLANOPRZ</t>
  </si>
  <si>
    <t>Ergonomia 2000SX-MK-ERGON</t>
  </si>
  <si>
    <t>Ochrona własności intelektualnej 2000SX-MK-OWI</t>
  </si>
  <si>
    <t>Etykieta 2000S2-ETYKIETA</t>
  </si>
  <si>
    <t>Informacja patentowa 2000SX-IPAT</t>
  </si>
  <si>
    <t>Przedsiębiorczość  w ochronie środowiska 2056S2-PWOS</t>
  </si>
  <si>
    <t>Polityka ochrony środowiska 2056S2-POLIOCHSR</t>
  </si>
  <si>
    <t>Geografia zasobów środowiska 2056S2-GEOGZASSR</t>
  </si>
  <si>
    <t>Hydrobiologia i ekologia wód 2056S2-HEW</t>
  </si>
  <si>
    <t>Klimat a gospodarka wodna 2056S2-KGW</t>
  </si>
  <si>
    <t>Mikroorganizmy ekosystemów wodnych 2056S2-MEKOW</t>
  </si>
  <si>
    <t>Przedmiot do wyboru - Moduł I 2056S2-MODI</t>
  </si>
  <si>
    <t>Przedmiot do wyboru - Moduł II 2056S2-MODII</t>
  </si>
  <si>
    <t>Praca magisterska 2056S2-MK-PRACMGR</t>
  </si>
  <si>
    <t>Metody ochrony ekosystemów wodnych 2056S2-MOEW</t>
  </si>
  <si>
    <t>Waloryzacja  obszarów wodno-błotnych 2056S2-WOWB</t>
  </si>
  <si>
    <t>Pracownia magisterska 2056S2-MK-PRACMAG1</t>
  </si>
  <si>
    <t>Mikrobiologiczna transformacja odpadów 2056S2-MTO</t>
  </si>
  <si>
    <t>Monitoring w gospodarce odpadami 2056S2-MGO</t>
  </si>
  <si>
    <t>Zarządzanie gospodarką odpadami 2056S2-ZGO</t>
  </si>
  <si>
    <t>Analiza instrumentalna 2056S2-ANIN</t>
  </si>
  <si>
    <t>Biotechnologiczne przetwarzanie odpadów organicznych 2056S2-BPO</t>
  </si>
  <si>
    <t>Przedmiot do wyboru - moduł I 2056S2-MODI</t>
  </si>
  <si>
    <t>Przedmiot do wyboru - moduł II 2056S2-MODII</t>
  </si>
  <si>
    <t>Recykling tworzyw sztucznych 2056S2-RTS</t>
  </si>
  <si>
    <t>Rekultywacja składowisk odpadów 2056S2-RSO</t>
  </si>
  <si>
    <t>Ochrona i renaturyzacja mokradeł 2056S2-ORM</t>
  </si>
  <si>
    <t>Genetyka populacji i diagnostyka molekularna w leśnictwie 2056S2-GPDM</t>
  </si>
  <si>
    <t>Ekologia i zarządzanie populacjami zwierzyny 2056S2-EZPZ</t>
  </si>
  <si>
    <t>Zaburzenia i ryzyko hodowlane 2056S2-ZRH</t>
  </si>
  <si>
    <t>Biologia zachowania zasobów przyrodniczych 2056S2-BZZP</t>
  </si>
  <si>
    <t>Ochrona przyrody w lasach gospodarczych 2056S2-OPLG</t>
  </si>
  <si>
    <t>Zintegrowane zarządzanie zasobami leśnymi 2056S2-ZZZL</t>
  </si>
  <si>
    <t>Półnaturalna hodowla lasu 2056S2-PHL</t>
  </si>
  <si>
    <t>Moduł</t>
  </si>
  <si>
    <t>Przedmiot do wyboru</t>
  </si>
  <si>
    <t>Analiza kosztów i korzyści ochrony ekosystemów wodnych 2056S2-AKKO</t>
  </si>
  <si>
    <t>Ekosystemy wodne w zagospodarowaniu przestrzennym 2056S2-EWZP</t>
  </si>
  <si>
    <t>Diagnostyka molekularna mikroorganizmów patogenicznych w środowisku wodnym 2056S2-DMMPW</t>
  </si>
  <si>
    <t>Użytki zielone w ochronie wód 2056S2-UZO</t>
  </si>
  <si>
    <t>Gospodarowanie wodą na obszarach chronionych 2056S2-GWO</t>
  </si>
  <si>
    <t>Prawo w ochronie wód 2056S2-POW</t>
  </si>
  <si>
    <t>Najcenniesze ekosystemy wodne świata 2056S2-NEWS</t>
  </si>
  <si>
    <t>Mobilne systemy monitoringu środowiska 2056S2-MSM</t>
  </si>
  <si>
    <t>Ekosystemy morskie 2056S2-EKOM</t>
  </si>
  <si>
    <t>Water ecosystems 2056S2-WECO</t>
  </si>
  <si>
    <t>Biotesty w ochronie środowiska wodnego 2056S2-BOSW</t>
  </si>
  <si>
    <t>Ekosystemy wodne w krajobrazie 2056S2-EWK</t>
  </si>
  <si>
    <t>Fitoremediacja z wykorzystaniem roślin ogrodniczych 2056S2-FWRO</t>
  </si>
  <si>
    <t>Gospodarowanie wodą w zlewniach rzecznych 2056S2-GWZR</t>
  </si>
  <si>
    <t>Hydrobiologia i ochrona Bałtyku 2056S2-HOB</t>
  </si>
  <si>
    <t>Systemy informacji o środowisku 2056S2-SIS</t>
  </si>
  <si>
    <t>Rekreacyjne zagospodarowanie wód 2056S2-RZW</t>
  </si>
  <si>
    <t>Rolnictwo ekologiczne w ochronie wód 2056S2-REOW</t>
  </si>
  <si>
    <t>Gatunki inwazyjne w środowisku wodnym 2056S2-GISW</t>
  </si>
  <si>
    <t>Zasoby i ochrona wód podziemnych 2056S2-ZOWP</t>
  </si>
  <si>
    <t>Rekonstrukcja przeszłości jezior 2056S2-RPJ</t>
  </si>
  <si>
    <t>Zagrożenia i ochrona różnorodności gatunkowej 2056S2-ZORG</t>
  </si>
  <si>
    <t>Geotechniczne uwarunkowania składowania odpadów 2056S2-GUSO</t>
  </si>
  <si>
    <t>Gospodarka odpadami na świecie 2056S2-GOS</t>
  </si>
  <si>
    <t>Modern Environmental Electrochemistry 2056S2-MENE</t>
  </si>
  <si>
    <t>Principles of environmental and resource economics 2056S2-PRINC</t>
  </si>
  <si>
    <t>Przyrodnicze zagospodarowanie odpadów 2056S2-PZO</t>
  </si>
  <si>
    <t>Technologie odnawialnych źródeł energii 2056S2-TOZE</t>
  </si>
  <si>
    <t>Unieszkodliwianie i utylizacja osadów ściekowych 2056S2-UNU</t>
  </si>
  <si>
    <t>Zagospodarowanie odpadów przemysłowych 2056S2-ZOP</t>
  </si>
  <si>
    <t>Diagnostyka molekularna mikroorganizmów patogeniczych w odpadach 2056S2-DMOL</t>
  </si>
  <si>
    <t>Drzewa i krzewy w ochronie środowiska 2056S2-DKOS</t>
  </si>
  <si>
    <t>Konsultacje społeczne w ochronie środowiska 2056S2-KSOS</t>
  </si>
  <si>
    <t>Kształtowanie i ochrona krajobrazu 2056S2-KOK</t>
  </si>
  <si>
    <t>Ochrona wód podziemnych 2056S2-OWP</t>
  </si>
  <si>
    <t>Scientific methods in environmental studies 2056S2-SCIENT</t>
  </si>
  <si>
    <t>Środowiskowa ocena procesu wytwórczego 2056S2-SOPW</t>
  </si>
  <si>
    <t>Trwałe zanieczyszczenia organiczne 2056S2-TZO</t>
  </si>
  <si>
    <t>Monitoring środowiska 2056S2-MONS</t>
  </si>
  <si>
    <t>Konwencja o różnorodności biologicznej 2056S2-KRB</t>
  </si>
  <si>
    <t>Zarządzanie projektami środowiskowymi 2056S2-ZPS</t>
  </si>
  <si>
    <t>Gatunki wskaźnikowe w leśnictwie 2056S2-GWL</t>
  </si>
  <si>
    <t>Intensywne metody gospodarki leśnej 2056S2-IMGL</t>
  </si>
  <si>
    <t>Komercjalizacja pozaprodukcyjnych funkcji lasów 2056S2-KPFL</t>
  </si>
  <si>
    <t>Torfoznawstwo leśne 2056S2-TORL</t>
  </si>
  <si>
    <t>Flora inwazyjna w lasach 2056S2-FIL</t>
  </si>
  <si>
    <t>Lasy miejskie 2056S2-LASM</t>
  </si>
  <si>
    <t>Proces oceny środowiskowej 2056S2-POS</t>
  </si>
  <si>
    <t>Ekosystemowa ochrona lasu 2056S2-EOL</t>
  </si>
  <si>
    <t>Rośliny zielarskie i przyprawowe 2056S2-RZP</t>
  </si>
  <si>
    <t>Ekologia krajobrazu 2056S2-EKOK</t>
  </si>
  <si>
    <t>Systemy gospodarowania rolniczego 2056S2-SGR</t>
  </si>
  <si>
    <t>Bioróżnorodność terenów otwartych 2056S2-BTO</t>
  </si>
  <si>
    <t>Przemysł drzewny 2056S2-PDRZ</t>
  </si>
  <si>
    <t>pozostałe (laboratoryjne, terenowe, praktyczne itp.)</t>
  </si>
  <si>
    <t xml:space="preserve">Przedmiot w ramach modułu humanistyczno-społecznego 2 (społeczny) 0000SX-MHS30II </t>
  </si>
  <si>
    <t xml:space="preserve">Przedmiot w ramach modułu humanistyczno-społecznego 2 (humanistyczny) 0000SX-MHS30II </t>
  </si>
  <si>
    <t>praca magisterska</t>
  </si>
  <si>
    <t xml:space="preserve">Praca magisterska 2056S2-PRMAG </t>
  </si>
  <si>
    <t xml:space="preserve">Applied Forest Ecology 2056S2-AFE </t>
  </si>
  <si>
    <t>Specjalizacyjne seminarium magisterskie 2056S2-SPECSEMMA</t>
  </si>
  <si>
    <t>I  2056S2-MODI</t>
  </si>
  <si>
    <t>II 2056S2-MODII</t>
  </si>
  <si>
    <t>I 2056S2-MODI</t>
  </si>
  <si>
    <t>Dziedzina nauki/dyscyplinia naukowa:</t>
  </si>
  <si>
    <t>Obowiązuje od r.a. 2019/2020</t>
  </si>
  <si>
    <t>Szacunkowy udział (%) przedmiotu w dziedzinie:</t>
  </si>
  <si>
    <t>dla każdej z dyscyplin</t>
  </si>
  <si>
    <t>dziedzina/dyscyplina:</t>
  </si>
  <si>
    <t>dziedzina nauk rolniczych, dyscyplina: rolnictwo i ogrodnictwo</t>
  </si>
  <si>
    <t>dziedzina nauk inżynieryjno-technicznych, dyscyplina: inżynieria środowiska, górnictwo i energetyka</t>
  </si>
  <si>
    <t>dziedzina nauk ścisłych i przyrodniczych, dyscyplina: nauki o Ziemi i środowisku</t>
  </si>
  <si>
    <t>Załącznik 15 do Uchwały Nr 393 Rady Wydziału Kształtowania Środowiska i Rolnictwa z dnia 21 lutego 2019 roku w sprawie uchwalenia planów studiów i programów kształcenia</t>
  </si>
  <si>
    <t>Załącznik 18 do Uchwały Nr 393 Rady Wydziału Kształtowania Środowiska i Rolnictwa z dnia 21 lutego 2019 roku w sprawie uchwalenia planów studiów i programów kształcenia</t>
  </si>
  <si>
    <t>Załącznik 16 do Uchwały Nr 393 Rady Wydziału Kształtowania Środowiska i Rolnictwa z dnia 21 lutego 2019 roku w sprawie uchwalenia planów studiów i programów kształcenia</t>
  </si>
  <si>
    <t>Liczba pkt ECTS/ godz.dyd. (przedmioty fakultatywne) 
I-III semestrze</t>
  </si>
  <si>
    <t>Liczba pkt ECTS/ godz.dyd. (zajęcia praktyczne) 
I-III semestrze</t>
  </si>
  <si>
    <t>Zakres kształcenia:</t>
  </si>
  <si>
    <r>
      <rPr>
        <b/>
        <sz val="10"/>
        <color indexed="60"/>
        <rFont val="Calibri"/>
        <family val="2"/>
        <charset val="238"/>
      </rPr>
      <t>MODUŁY PRZEDMIOTÓW DO WYBORU</t>
    </r>
    <r>
      <rPr>
        <sz val="10"/>
        <rFont val="Calibri"/>
        <family val="2"/>
        <charset val="238"/>
      </rPr>
      <t xml:space="preserve">
Kierunek: </t>
    </r>
    <r>
      <rPr>
        <b/>
        <sz val="10"/>
        <rFont val="Calibri"/>
        <family val="2"/>
        <charset val="238"/>
      </rPr>
      <t xml:space="preserve">Ochrona środowiska 
</t>
    </r>
    <r>
      <rPr>
        <sz val="10"/>
        <rFont val="Calibri"/>
        <family val="2"/>
        <charset val="238"/>
      </rPr>
      <t xml:space="preserve">Zakres kształcenia: </t>
    </r>
    <r>
      <rPr>
        <b/>
        <sz val="10"/>
        <rFont val="Calibri"/>
        <family val="2"/>
        <charset val="238"/>
      </rPr>
      <t>Ochrona ekosystemów wodnych</t>
    </r>
  </si>
  <si>
    <r>
      <rPr>
        <b/>
        <sz val="10"/>
        <color indexed="60"/>
        <rFont val="Calibri"/>
        <family val="2"/>
        <charset val="238"/>
      </rPr>
      <t>MODUŁY PRZEDMIOTÓW DO WYBORU</t>
    </r>
    <r>
      <rPr>
        <sz val="10"/>
        <rFont val="Calibri"/>
        <family val="2"/>
        <charset val="238"/>
      </rPr>
      <t xml:space="preserve">
Kierunek:</t>
    </r>
    <r>
      <rPr>
        <b/>
        <sz val="10"/>
        <rFont val="Calibri"/>
        <family val="2"/>
        <charset val="238"/>
      </rPr>
      <t xml:space="preserve"> Ochrona środowiska 
</t>
    </r>
    <r>
      <rPr>
        <sz val="10"/>
        <rFont val="Calibri"/>
        <family val="2"/>
        <charset val="238"/>
      </rPr>
      <t xml:space="preserve">Zakres kształcenia: </t>
    </r>
    <r>
      <rPr>
        <b/>
        <sz val="10"/>
        <rFont val="Calibri"/>
        <family val="2"/>
        <charset val="238"/>
      </rPr>
      <t>Gospodarka odpadami</t>
    </r>
  </si>
  <si>
    <r>
      <rPr>
        <b/>
        <sz val="10"/>
        <color indexed="60"/>
        <rFont val="Calibri"/>
        <family val="2"/>
        <charset val="238"/>
      </rPr>
      <t>MODUŁY PRZEDMIOTÓW DO WYBORU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</rPr>
      <t>Kierunek</t>
    </r>
    <r>
      <rPr>
        <b/>
        <sz val="10"/>
        <rFont val="Calibri"/>
        <family val="2"/>
        <charset val="238"/>
      </rPr>
      <t xml:space="preserve">: Ochrona środowiska 
</t>
    </r>
    <r>
      <rPr>
        <sz val="10"/>
        <rFont val="Calibri"/>
        <family val="2"/>
      </rPr>
      <t>Zakres kształcenia:</t>
    </r>
    <r>
      <rPr>
        <b/>
        <sz val="10"/>
        <rFont val="Calibri"/>
        <family val="2"/>
        <charset val="238"/>
      </rPr>
      <t xml:space="preserve"> Ochrona i użytkowanie ekosystemów leśnych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</si>
</sst>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5"/>
      <color theme="8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6"/>
      <color rgb="FFC0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indexed="6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10"/>
      <color rgb="FF00206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D"/>
        <bgColor indexed="64"/>
      </patternFill>
    </fill>
    <fill>
      <patternFill patternType="solid">
        <fgColor rgb="FFFFCC99"/>
        <bgColor rgb="FFE6E0E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3" fillId="7" borderId="0" applyNumberFormat="0" applyBorder="0" applyAlignment="0" applyProtection="0"/>
    <xf numFmtId="0" fontId="3" fillId="0" borderId="0"/>
    <xf numFmtId="0" fontId="26" fillId="0" borderId="0"/>
    <xf numFmtId="0" fontId="36" fillId="12" borderId="66"/>
    <xf numFmtId="0" fontId="43" fillId="15" borderId="0" applyNumberFormat="0" applyBorder="0" applyAlignment="0" applyProtection="0"/>
  </cellStyleXfs>
  <cellXfs count="352">
    <xf numFmtId="0" fontId="0" fillId="0" borderId="0" xfId="0"/>
    <xf numFmtId="0" fontId="0" fillId="0" borderId="0" xfId="0" applyProtection="1"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22" xfId="0" applyBorder="1" applyProtection="1">
      <protection locked="0"/>
    </xf>
    <xf numFmtId="0" fontId="18" fillId="3" borderId="8" xfId="0" applyFont="1" applyFill="1" applyBorder="1" applyAlignment="1">
      <alignment horizontal="left" textRotation="90" wrapText="1"/>
    </xf>
    <xf numFmtId="0" fontId="18" fillId="3" borderId="14" xfId="0" applyFont="1" applyFill="1" applyBorder="1" applyAlignment="1">
      <alignment horizontal="left" textRotation="90" wrapText="1"/>
    </xf>
    <xf numFmtId="0" fontId="0" fillId="8" borderId="8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18" fillId="3" borderId="9" xfId="0" applyFont="1" applyFill="1" applyBorder="1" applyAlignment="1">
      <alignment horizontal="left" textRotation="90" wrapText="1"/>
    </xf>
    <xf numFmtId="0" fontId="10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4" borderId="14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 vertical="center"/>
    </xf>
    <xf numFmtId="0" fontId="8" fillId="0" borderId="0" xfId="0" applyFont="1"/>
    <xf numFmtId="164" fontId="3" fillId="3" borderId="7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10" fillId="9" borderId="14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 vertical="center"/>
    </xf>
    <xf numFmtId="164" fontId="10" fillId="9" borderId="14" xfId="0" applyNumberFormat="1" applyFont="1" applyFill="1" applyBorder="1" applyAlignment="1">
      <alignment horizontal="center" vertical="center"/>
    </xf>
    <xf numFmtId="0" fontId="10" fillId="9" borderId="53" xfId="0" applyFont="1" applyFill="1" applyBorder="1" applyAlignment="1">
      <alignment horizontal="center" vertical="center"/>
    </xf>
    <xf numFmtId="0" fontId="10" fillId="9" borderId="54" xfId="0" applyFont="1" applyFill="1" applyBorder="1" applyAlignment="1">
      <alignment horizontal="center"/>
    </xf>
    <xf numFmtId="164" fontId="10" fillId="9" borderId="54" xfId="0" applyNumberFormat="1" applyFont="1" applyFill="1" applyBorder="1" applyAlignment="1">
      <alignment horizontal="center" vertical="center"/>
    </xf>
    <xf numFmtId="0" fontId="10" fillId="9" borderId="54" xfId="0" applyFont="1" applyFill="1" applyBorder="1" applyAlignment="1">
      <alignment horizontal="center" vertical="center"/>
    </xf>
    <xf numFmtId="0" fontId="10" fillId="9" borderId="5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" fontId="3" fillId="3" borderId="32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9" fillId="0" borderId="0" xfId="0" applyFont="1"/>
    <xf numFmtId="164" fontId="3" fillId="3" borderId="39" xfId="0" applyNumberFormat="1" applyFont="1" applyFill="1" applyBorder="1" applyAlignment="1">
      <alignment horizontal="center" vertical="center"/>
    </xf>
    <xf numFmtId="164" fontId="3" fillId="3" borderId="48" xfId="0" applyNumberFormat="1" applyFont="1" applyFill="1" applyBorder="1" applyAlignment="1">
      <alignment horizontal="center" vertical="center"/>
    </xf>
    <xf numFmtId="0" fontId="22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9" fillId="4" borderId="0" xfId="0" applyFont="1" applyFill="1"/>
    <xf numFmtId="0" fontId="0" fillId="4" borderId="0" xfId="0" applyFill="1" applyAlignment="1">
      <alignment vertical="center"/>
    </xf>
    <xf numFmtId="0" fontId="0" fillId="4" borderId="0" xfId="0" applyFill="1"/>
    <xf numFmtId="0" fontId="0" fillId="10" borderId="0" xfId="0" applyFill="1"/>
    <xf numFmtId="2" fontId="3" fillId="0" borderId="14" xfId="2" applyNumberFormat="1" applyBorder="1" applyAlignment="1">
      <alignment horizontal="center"/>
    </xf>
    <xf numFmtId="164" fontId="3" fillId="0" borderId="14" xfId="2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3" fillId="0" borderId="58" xfId="2" applyBorder="1" applyAlignment="1">
      <alignment horizontal="left" vertical="center"/>
    </xf>
    <xf numFmtId="164" fontId="7" fillId="0" borderId="14" xfId="0" applyNumberFormat="1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3" fillId="0" borderId="58" xfId="2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8" xfId="0" applyFont="1" applyBorder="1"/>
    <xf numFmtId="0" fontId="3" fillId="3" borderId="58" xfId="0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0" borderId="58" xfId="2" applyBorder="1" applyAlignment="1">
      <alignment vertical="center" wrapText="1"/>
    </xf>
    <xf numFmtId="0" fontId="3" fillId="0" borderId="58" xfId="2" applyBorder="1" applyAlignment="1">
      <alignment vertical="center"/>
    </xf>
    <xf numFmtId="0" fontId="3" fillId="0" borderId="58" xfId="2" applyBorder="1" applyAlignment="1">
      <alignment wrapText="1"/>
    </xf>
    <xf numFmtId="0" fontId="3" fillId="0" borderId="58" xfId="2" applyBorder="1"/>
    <xf numFmtId="0" fontId="14" fillId="6" borderId="58" xfId="0" applyFont="1" applyFill="1" applyBorder="1" applyAlignment="1">
      <alignment vertical="center"/>
    </xf>
    <xf numFmtId="0" fontId="15" fillId="6" borderId="14" xfId="0" applyFont="1" applyFill="1" applyBorder="1" applyAlignment="1">
      <alignment horizontal="center" vertical="center"/>
    </xf>
    <xf numFmtId="164" fontId="14" fillId="6" borderId="14" xfId="0" applyNumberFormat="1" applyFont="1" applyFill="1" applyBorder="1" applyAlignment="1">
      <alignment horizontal="center" vertical="center"/>
    </xf>
    <xf numFmtId="1" fontId="14" fillId="6" borderId="14" xfId="0" applyNumberFormat="1" applyFont="1" applyFill="1" applyBorder="1" applyAlignment="1">
      <alignment horizontal="center" vertical="center"/>
    </xf>
    <xf numFmtId="1" fontId="14" fillId="6" borderId="53" xfId="0" applyNumberFormat="1" applyFont="1" applyFill="1" applyBorder="1" applyAlignment="1">
      <alignment horizontal="center" vertical="center"/>
    </xf>
    <xf numFmtId="0" fontId="3" fillId="0" borderId="58" xfId="2" applyBorder="1" applyAlignment="1">
      <alignment horizontal="left"/>
    </xf>
    <xf numFmtId="0" fontId="1" fillId="9" borderId="58" xfId="1" applyFont="1" applyFill="1" applyBorder="1" applyAlignment="1">
      <alignment vertical="center" wrapText="1"/>
    </xf>
    <xf numFmtId="0" fontId="1" fillId="9" borderId="58" xfId="0" applyFont="1" applyFill="1" applyBorder="1" applyAlignment="1">
      <alignment vertical="center" wrapText="1"/>
    </xf>
    <xf numFmtId="0" fontId="1" fillId="9" borderId="56" xfId="0" applyFont="1" applyFill="1" applyBorder="1" applyAlignment="1">
      <alignment vertical="center" wrapText="1"/>
    </xf>
    <xf numFmtId="0" fontId="2" fillId="0" borderId="54" xfId="0" applyFont="1" applyBorder="1" applyAlignment="1">
      <alignment horizontal="center" vertical="center" textRotation="90"/>
    </xf>
    <xf numFmtId="0" fontId="5" fillId="0" borderId="54" xfId="0" applyFont="1" applyBorder="1" applyAlignment="1">
      <alignment horizontal="center" vertical="center" textRotation="90"/>
    </xf>
    <xf numFmtId="0" fontId="26" fillId="0" borderId="0" xfId="3"/>
    <xf numFmtId="0" fontId="29" fillId="0" borderId="0" xfId="3" applyFont="1"/>
    <xf numFmtId="0" fontId="30" fillId="0" borderId="60" xfId="3" applyFont="1" applyBorder="1" applyAlignment="1">
      <alignment horizontal="center" vertical="center" wrapText="1"/>
    </xf>
    <xf numFmtId="0" fontId="30" fillId="0" borderId="61" xfId="3" applyFont="1" applyBorder="1" applyAlignment="1">
      <alignment horizontal="center" vertical="center"/>
    </xf>
    <xf numFmtId="0" fontId="31" fillId="0" borderId="59" xfId="3" applyFont="1" applyBorder="1" applyAlignment="1">
      <alignment wrapText="1"/>
    </xf>
    <xf numFmtId="0" fontId="31" fillId="0" borderId="53" xfId="3" applyFont="1" applyBorder="1" applyAlignment="1">
      <alignment wrapText="1"/>
    </xf>
    <xf numFmtId="0" fontId="31" fillId="0" borderId="62" xfId="3" applyFont="1" applyBorder="1" applyAlignment="1">
      <alignment wrapText="1"/>
    </xf>
    <xf numFmtId="0" fontId="31" fillId="0" borderId="52" xfId="3" applyFont="1" applyBorder="1" applyAlignment="1">
      <alignment wrapText="1"/>
    </xf>
    <xf numFmtId="0" fontId="31" fillId="0" borderId="55" xfId="3" applyFont="1" applyBorder="1" applyAlignment="1">
      <alignment wrapText="1"/>
    </xf>
    <xf numFmtId="0" fontId="2" fillId="0" borderId="1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164" fontId="3" fillId="11" borderId="14" xfId="0" applyNumberFormat="1" applyFont="1" applyFill="1" applyBorder="1" applyAlignment="1">
      <alignment horizontal="center" vertical="center"/>
    </xf>
    <xf numFmtId="164" fontId="3" fillId="11" borderId="14" xfId="0" applyNumberFormat="1" applyFont="1" applyFill="1" applyBorder="1" applyAlignment="1">
      <alignment horizontal="center"/>
    </xf>
    <xf numFmtId="1" fontId="3" fillId="11" borderId="14" xfId="0" applyNumberFormat="1" applyFont="1" applyFill="1" applyBorder="1" applyAlignment="1">
      <alignment horizontal="center"/>
    </xf>
    <xf numFmtId="1" fontId="3" fillId="11" borderId="14" xfId="0" applyNumberFormat="1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/>
    </xf>
    <xf numFmtId="0" fontId="28" fillId="0" borderId="0" xfId="3" applyFont="1" applyAlignment="1">
      <alignment horizontal="left" vertical="center" wrapText="1"/>
    </xf>
    <xf numFmtId="0" fontId="32" fillId="0" borderId="60" xfId="3" applyFont="1" applyBorder="1" applyAlignment="1">
      <alignment horizontal="center" vertical="center"/>
    </xf>
    <xf numFmtId="0" fontId="32" fillId="0" borderId="61" xfId="3" applyFont="1" applyBorder="1" applyAlignment="1">
      <alignment horizontal="center" vertical="center"/>
    </xf>
    <xf numFmtId="0" fontId="34" fillId="0" borderId="59" xfId="3" applyFont="1" applyBorder="1" applyAlignment="1">
      <alignment horizontal="left"/>
    </xf>
    <xf numFmtId="0" fontId="34" fillId="0" borderId="53" xfId="3" applyFont="1" applyBorder="1" applyAlignment="1">
      <alignment horizontal="left"/>
    </xf>
    <xf numFmtId="0" fontId="34" fillId="0" borderId="53" xfId="3" applyFont="1" applyBorder="1"/>
    <xf numFmtId="0" fontId="34" fillId="0" borderId="62" xfId="3" applyFont="1" applyBorder="1" applyAlignment="1">
      <alignment horizontal="left"/>
    </xf>
    <xf numFmtId="0" fontId="34" fillId="0" borderId="52" xfId="3" applyFont="1" applyBorder="1" applyAlignment="1">
      <alignment vertical="center" wrapText="1"/>
    </xf>
    <xf numFmtId="0" fontId="34" fillId="0" borderId="53" xfId="3" applyFont="1" applyBorder="1" applyAlignment="1">
      <alignment vertical="center"/>
    </xf>
    <xf numFmtId="0" fontId="34" fillId="0" borderId="55" xfId="3" applyFont="1" applyBorder="1"/>
    <xf numFmtId="0" fontId="34" fillId="0" borderId="53" xfId="3" applyFont="1" applyBorder="1" applyAlignment="1">
      <alignment wrapText="1"/>
    </xf>
    <xf numFmtId="0" fontId="34" fillId="0" borderId="55" xfId="3" applyFont="1" applyBorder="1" applyAlignment="1">
      <alignment wrapText="1"/>
    </xf>
    <xf numFmtId="0" fontId="3" fillId="0" borderId="58" xfId="2" applyBorder="1" applyAlignment="1">
      <alignment horizontal="left" wrapText="1"/>
    </xf>
    <xf numFmtId="0" fontId="28" fillId="0" borderId="12" xfId="3" applyFont="1" applyBorder="1" applyAlignment="1">
      <alignment horizontal="left" vertical="center" wrapText="1"/>
    </xf>
    <xf numFmtId="0" fontId="35" fillId="0" borderId="60" xfId="3" applyFont="1" applyBorder="1" applyAlignment="1">
      <alignment horizontal="center" vertical="center"/>
    </xf>
    <xf numFmtId="0" fontId="35" fillId="0" borderId="61" xfId="3" applyFont="1" applyBorder="1" applyAlignment="1">
      <alignment horizontal="center" vertical="center"/>
    </xf>
    <xf numFmtId="0" fontId="38" fillId="0" borderId="0" xfId="3" applyFont="1"/>
    <xf numFmtId="0" fontId="37" fillId="0" borderId="53" xfId="4" applyFont="1" applyFill="1" applyBorder="1" applyAlignment="1">
      <alignment horizontal="left" wrapText="1"/>
    </xf>
    <xf numFmtId="0" fontId="37" fillId="0" borderId="52" xfId="4" applyFont="1" applyFill="1" applyBorder="1" applyAlignment="1">
      <alignment horizontal="left" wrapText="1"/>
    </xf>
    <xf numFmtId="0" fontId="5" fillId="0" borderId="19" xfId="0" applyFont="1" applyBorder="1" applyAlignment="1">
      <alignment horizontal="center" vertical="center" textRotation="90" wrapText="1"/>
    </xf>
    <xf numFmtId="164" fontId="7" fillId="11" borderId="14" xfId="0" applyNumberFormat="1" applyFont="1" applyFill="1" applyBorder="1" applyAlignment="1">
      <alignment horizontal="center" vertical="center"/>
    </xf>
    <xf numFmtId="1" fontId="1" fillId="13" borderId="14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1" fontId="0" fillId="0" borderId="0" xfId="0" applyNumberFormat="1"/>
    <xf numFmtId="1" fontId="10" fillId="9" borderId="14" xfId="0" applyNumberFormat="1" applyFont="1" applyFill="1" applyBorder="1" applyAlignment="1">
      <alignment horizontal="center" vertical="center"/>
    </xf>
    <xf numFmtId="1" fontId="10" fillId="9" borderId="54" xfId="0" applyNumberFormat="1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/>
    </xf>
    <xf numFmtId="1" fontId="7" fillId="11" borderId="14" xfId="0" applyNumberFormat="1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164" fontId="0" fillId="0" borderId="0" xfId="0" applyNumberFormat="1"/>
    <xf numFmtId="164" fontId="5" fillId="0" borderId="27" xfId="0" applyNumberFormat="1" applyFont="1" applyBorder="1" applyAlignment="1">
      <alignment horizontal="center" vertical="center" textRotation="90"/>
    </xf>
    <xf numFmtId="0" fontId="5" fillId="0" borderId="55" xfId="0" applyFont="1" applyBorder="1" applyAlignment="1">
      <alignment horizontal="center" vertical="center" textRotation="90" wrapText="1"/>
    </xf>
    <xf numFmtId="164" fontId="7" fillId="14" borderId="14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2" fillId="0" borderId="0" xfId="0" applyFont="1"/>
    <xf numFmtId="0" fontId="1" fillId="0" borderId="36" xfId="0" applyFont="1" applyBorder="1"/>
    <xf numFmtId="0" fontId="1" fillId="0" borderId="16" xfId="0" applyFont="1" applyBorder="1"/>
    <xf numFmtId="0" fontId="1" fillId="0" borderId="46" xfId="0" applyFont="1" applyBorder="1"/>
    <xf numFmtId="0" fontId="1" fillId="0" borderId="56" xfId="0" applyFont="1" applyBorder="1" applyAlignment="1">
      <alignment vertical="center"/>
    </xf>
    <xf numFmtId="0" fontId="3" fillId="3" borderId="58" xfId="0" applyFont="1" applyFill="1" applyBorder="1" applyAlignment="1">
      <alignment horizontal="left" wrapText="1"/>
    </xf>
    <xf numFmtId="0" fontId="3" fillId="3" borderId="58" xfId="0" applyFont="1" applyFill="1" applyBorder="1" applyAlignment="1">
      <alignment horizontal="left" vertical="center" wrapText="1"/>
    </xf>
    <xf numFmtId="164" fontId="0" fillId="4" borderId="0" xfId="0" applyNumberFormat="1" applyFill="1"/>
    <xf numFmtId="0" fontId="41" fillId="0" borderId="0" xfId="0" applyFont="1" applyAlignment="1">
      <alignment horizontal="left" vertical="top" wrapText="1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textRotation="90"/>
      <protection locked="0"/>
    </xf>
    <xf numFmtId="0" fontId="25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7" fillId="5" borderId="8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54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54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54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right" vertical="top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textRotation="90"/>
    </xf>
    <xf numFmtId="0" fontId="5" fillId="3" borderId="53" xfId="0" applyFont="1" applyFill="1" applyBorder="1" applyAlignment="1">
      <alignment horizontal="center" vertical="center" textRotation="90" wrapText="1"/>
    </xf>
    <xf numFmtId="0" fontId="5" fillId="3" borderId="55" xfId="0" applyFont="1" applyFill="1" applyBorder="1" applyAlignment="1">
      <alignment horizontal="center" vertical="center" textRotation="90" wrapText="1"/>
    </xf>
    <xf numFmtId="164" fontId="1" fillId="0" borderId="3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textRotation="90" wrapText="1"/>
    </xf>
    <xf numFmtId="0" fontId="5" fillId="3" borderId="54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 wrapText="1"/>
    </xf>
    <xf numFmtId="164" fontId="5" fillId="0" borderId="14" xfId="0" applyNumberFormat="1" applyFont="1" applyBorder="1" applyAlignment="1">
      <alignment horizontal="center" vertical="center" textRotation="90"/>
    </xf>
    <xf numFmtId="164" fontId="5" fillId="0" borderId="54" xfId="0" applyNumberFormat="1" applyFont="1" applyBorder="1" applyAlignment="1">
      <alignment horizontal="center" vertical="center" textRotation="90"/>
    </xf>
    <xf numFmtId="164" fontId="5" fillId="0" borderId="14" xfId="0" applyNumberFormat="1" applyFont="1" applyBorder="1" applyAlignment="1">
      <alignment horizontal="center" vertical="center" textRotation="90" wrapText="1"/>
    </xf>
    <xf numFmtId="164" fontId="5" fillId="0" borderId="54" xfId="0" applyNumberFormat="1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45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4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5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5" borderId="8" xfId="0" applyFill="1" applyBorder="1" applyAlignment="1">
      <alignment horizontal="left"/>
    </xf>
    <xf numFmtId="0" fontId="0" fillId="5" borderId="70" xfId="0" applyFill="1" applyBorder="1" applyAlignment="1">
      <alignment horizontal="left"/>
    </xf>
    <xf numFmtId="1" fontId="24" fillId="3" borderId="70" xfId="0" applyNumberFormat="1" applyFont="1" applyFill="1" applyBorder="1" applyAlignment="1">
      <alignment horizontal="center"/>
    </xf>
    <xf numFmtId="0" fontId="24" fillId="3" borderId="49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wrapText="1"/>
    </xf>
    <xf numFmtId="1" fontId="3" fillId="3" borderId="43" xfId="0" applyNumberFormat="1" applyFont="1" applyFill="1" applyBorder="1" applyAlignment="1">
      <alignment horizontal="center" wrapText="1"/>
    </xf>
    <xf numFmtId="0" fontId="3" fillId="0" borderId="6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 wrapText="1"/>
    </xf>
    <xf numFmtId="0" fontId="30" fillId="0" borderId="36" xfId="3" applyFont="1" applyBorder="1" applyAlignment="1">
      <alignment horizontal="center" vertical="center" textRotation="90"/>
    </xf>
    <xf numFmtId="0" fontId="30" fillId="0" borderId="16" xfId="3" applyFont="1" applyBorder="1" applyAlignment="1">
      <alignment horizontal="center" vertical="center" textRotation="90"/>
    </xf>
    <xf numFmtId="0" fontId="30" fillId="0" borderId="63" xfId="3" applyFont="1" applyBorder="1" applyAlignment="1">
      <alignment horizontal="center" vertical="center" textRotation="90"/>
    </xf>
    <xf numFmtId="164" fontId="5" fillId="0" borderId="16" xfId="0" applyNumberFormat="1" applyFont="1" applyBorder="1" applyAlignment="1">
      <alignment horizontal="center" vertical="center" textRotation="90"/>
    </xf>
    <xf numFmtId="164" fontId="5" fillId="0" borderId="63" xfId="0" applyNumberFormat="1" applyFont="1" applyBorder="1" applyAlignment="1">
      <alignment horizontal="center" vertical="center" textRotation="90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17" xfId="0" applyNumberFormat="1" applyFont="1" applyBorder="1" applyAlignment="1">
      <alignment horizontal="center" vertical="center" textRotation="90" wrapText="1"/>
    </xf>
    <xf numFmtId="164" fontId="5" fillId="0" borderId="64" xfId="0" applyNumberFormat="1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63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39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5" fillId="3" borderId="64" xfId="0" applyFont="1" applyFill="1" applyBorder="1" applyAlignment="1">
      <alignment horizontal="center" vertical="center" textRotation="90" wrapText="1"/>
    </xf>
    <xf numFmtId="1" fontId="2" fillId="0" borderId="2" xfId="0" applyNumberFormat="1" applyFont="1" applyBorder="1" applyAlignment="1">
      <alignment horizontal="center" vertical="center" textRotation="90" wrapText="1"/>
    </xf>
    <xf numFmtId="1" fontId="2" fillId="0" borderId="10" xfId="0" applyNumberFormat="1" applyFont="1" applyBorder="1" applyAlignment="1">
      <alignment horizontal="center" vertical="center" textRotation="90" wrapText="1"/>
    </xf>
    <xf numFmtId="1" fontId="2" fillId="0" borderId="65" xfId="0" applyNumberFormat="1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164" fontId="1" fillId="0" borderId="3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40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33" fillId="0" borderId="46" xfId="3" applyFont="1" applyBorder="1" applyAlignment="1">
      <alignment horizontal="center" vertical="center" textRotation="90" wrapText="1"/>
    </xf>
    <xf numFmtId="0" fontId="33" fillId="0" borderId="58" xfId="3" applyFont="1" applyBorder="1" applyAlignment="1">
      <alignment horizontal="center" vertical="center" textRotation="90" wrapText="1"/>
    </xf>
    <xf numFmtId="0" fontId="33" fillId="0" borderId="44" xfId="3" applyFont="1" applyBorder="1" applyAlignment="1">
      <alignment horizontal="center" vertical="center" textRotation="90" wrapText="1"/>
    </xf>
    <xf numFmtId="0" fontId="33" fillId="0" borderId="36" xfId="3" applyFont="1" applyBorder="1" applyAlignment="1">
      <alignment horizontal="center" vertical="center" textRotation="90"/>
    </xf>
    <xf numFmtId="0" fontId="33" fillId="0" borderId="16" xfId="3" applyFont="1" applyBorder="1" applyAlignment="1">
      <alignment horizontal="center" vertical="center" textRotation="90"/>
    </xf>
    <xf numFmtId="0" fontId="33" fillId="0" borderId="63" xfId="3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33" fillId="0" borderId="57" xfId="3" applyFont="1" applyBorder="1" applyAlignment="1">
      <alignment horizontal="center" vertical="center" textRotation="90"/>
    </xf>
    <xf numFmtId="0" fontId="33" fillId="0" borderId="58" xfId="3" applyFont="1" applyBorder="1" applyAlignment="1">
      <alignment horizontal="center" vertical="center" textRotation="90"/>
    </xf>
    <xf numFmtId="0" fontId="26" fillId="0" borderId="0" xfId="3" applyAlignment="1">
      <alignment horizontal="center" vertical="center"/>
    </xf>
    <xf numFmtId="0" fontId="33" fillId="0" borderId="56" xfId="3" applyFont="1" applyBorder="1" applyAlignment="1">
      <alignment horizontal="center" vertical="center" textRotation="90"/>
    </xf>
  </cellXfs>
  <cellStyles count="6">
    <cellStyle name="20% — akcent 4 2" xfId="5" xr:uid="{00000000-0005-0000-0000-000000000000}"/>
    <cellStyle name="Akcent 1" xfId="1" builtinId="29"/>
    <cellStyle name="Normalny" xfId="0" builtinId="0"/>
    <cellStyle name="Normalny 2" xfId="2" xr:uid="{00000000-0005-0000-0000-000003000000}"/>
    <cellStyle name="Normalny 3" xfId="3" xr:uid="{00000000-0005-0000-0000-000004000000}"/>
    <cellStyle name="TableStyleLight1" xfId="4" xr:uid="{00000000-0005-0000-0000-000005000000}"/>
  </cellStyles>
  <dxfs count="0"/>
  <tableStyles count="0" defaultTableStyle="TableStyleMedium2" defaultPivotStyle="PivotStyleLight16"/>
  <colors>
    <mruColors>
      <color rgb="FFFFF2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331"/>
  <sheetViews>
    <sheetView tabSelected="1" view="pageBreakPreview" zoomScale="70" zoomScaleNormal="70" zoomScaleSheetLayoutView="70" workbookViewId="0">
      <selection activeCell="A4" sqref="A4"/>
    </sheetView>
  </sheetViews>
  <sheetFormatPr defaultColWidth="8.85546875" defaultRowHeight="15"/>
  <cols>
    <col min="1" max="1" width="52.42578125" customWidth="1"/>
    <col min="2" max="2" width="3.42578125" customWidth="1"/>
    <col min="3" max="3" width="9" customWidth="1"/>
    <col min="4" max="4" width="6.85546875" customWidth="1"/>
    <col min="5" max="5" width="9.85546875" customWidth="1"/>
    <col min="6" max="6" width="5.85546875" customWidth="1"/>
    <col min="7" max="7" width="6.140625" customWidth="1"/>
    <col min="8" max="8" width="7.140625" customWidth="1"/>
    <col min="9" max="10" width="8.42578125" customWidth="1"/>
    <col min="11" max="11" width="8.140625" customWidth="1"/>
    <col min="12" max="12" width="7.42578125" customWidth="1"/>
    <col min="13" max="13" width="8.28515625" customWidth="1"/>
    <col min="14" max="14" width="7.85546875" customWidth="1"/>
    <col min="15" max="15" width="7.42578125" bestFit="1" customWidth="1"/>
    <col min="16" max="16" width="8.42578125" customWidth="1"/>
    <col min="17" max="17" width="7.85546875" customWidth="1"/>
    <col min="18" max="18" width="7.42578125" customWidth="1"/>
    <col min="19" max="20" width="8.140625" customWidth="1"/>
    <col min="21" max="21" width="8" customWidth="1"/>
    <col min="22" max="22" width="6.42578125" customWidth="1"/>
    <col min="23" max="24" width="6.85546875" customWidth="1"/>
  </cols>
  <sheetData>
    <row r="1" spans="1:24" ht="19.5" customHeight="1">
      <c r="A1" s="14" t="s">
        <v>67</v>
      </c>
      <c r="B1" s="156" t="s">
        <v>49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"/>
      <c r="P1" s="151" t="s">
        <v>234</v>
      </c>
      <c r="Q1" s="151"/>
      <c r="R1" s="151"/>
      <c r="S1" s="151"/>
      <c r="T1" s="151"/>
      <c r="U1" s="151"/>
      <c r="V1" s="151"/>
      <c r="W1" s="151"/>
      <c r="X1" s="151"/>
    </row>
    <row r="2" spans="1:24" ht="18.95" customHeight="1">
      <c r="A2" s="14" t="s">
        <v>237</v>
      </c>
      <c r="B2" s="157" t="s">
        <v>56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P2" s="151"/>
      <c r="Q2" s="151"/>
      <c r="R2" s="151"/>
      <c r="S2" s="151"/>
      <c r="T2" s="151"/>
      <c r="U2" s="151"/>
      <c r="V2" s="151"/>
      <c r="W2" s="151"/>
      <c r="X2" s="151"/>
    </row>
    <row r="3" spans="1:24">
      <c r="A3" s="14" t="s">
        <v>71</v>
      </c>
      <c r="B3" s="158" t="s">
        <v>74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P3" s="151"/>
      <c r="Q3" s="151"/>
      <c r="R3" s="151"/>
      <c r="S3" s="151"/>
      <c r="T3" s="151"/>
      <c r="U3" s="151"/>
      <c r="V3" s="151"/>
      <c r="W3" s="151"/>
      <c r="X3" s="151"/>
    </row>
    <row r="4" spans="1:24">
      <c r="A4" s="14" t="s">
        <v>70</v>
      </c>
      <c r="B4" s="158" t="s">
        <v>72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P4" s="151"/>
      <c r="Q4" s="151"/>
      <c r="R4" s="151"/>
      <c r="S4" s="151"/>
      <c r="T4" s="151"/>
      <c r="U4" s="151"/>
      <c r="V4" s="151"/>
      <c r="W4" s="151"/>
      <c r="X4" s="151"/>
    </row>
    <row r="5" spans="1:24">
      <c r="A5" s="14" t="s">
        <v>68</v>
      </c>
      <c r="B5" s="159" t="s">
        <v>53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P5" s="151"/>
      <c r="Q5" s="151"/>
      <c r="R5" s="151"/>
      <c r="S5" s="151"/>
      <c r="T5" s="151"/>
      <c r="U5" s="151"/>
      <c r="V5" s="151"/>
      <c r="W5" s="151"/>
      <c r="X5" s="151"/>
    </row>
    <row r="6" spans="1:24">
      <c r="A6" s="14" t="s">
        <v>73</v>
      </c>
      <c r="B6" s="159" t="s">
        <v>53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24">
      <c r="A7" s="170" t="s">
        <v>224</v>
      </c>
      <c r="B7" s="261" t="s">
        <v>229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24">
      <c r="A8" s="170"/>
      <c r="B8" s="261" t="s">
        <v>230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24" ht="15.75" thickBot="1">
      <c r="A9" s="170"/>
      <c r="B9" s="262" t="s">
        <v>231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U9" s="143" t="s">
        <v>225</v>
      </c>
    </row>
    <row r="10" spans="1:24" ht="14.45" customHeight="1">
      <c r="A10" s="171" t="s">
        <v>12</v>
      </c>
      <c r="B10" s="174" t="s">
        <v>0</v>
      </c>
      <c r="C10" s="177" t="s">
        <v>2</v>
      </c>
      <c r="D10" s="177"/>
      <c r="E10" s="177"/>
      <c r="F10" s="177"/>
      <c r="G10" s="178" t="s">
        <v>38</v>
      </c>
      <c r="H10" s="181" t="s">
        <v>27</v>
      </c>
      <c r="I10" s="162" t="s">
        <v>3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81" t="s">
        <v>4</v>
      </c>
      <c r="V10" s="191" t="s">
        <v>226</v>
      </c>
      <c r="W10" s="192"/>
      <c r="X10" s="193"/>
    </row>
    <row r="11" spans="1:24" ht="28.5" customHeight="1" thickBot="1">
      <c r="A11" s="172"/>
      <c r="B11" s="163"/>
      <c r="C11" s="187" t="s">
        <v>5</v>
      </c>
      <c r="D11" s="189" t="s">
        <v>6</v>
      </c>
      <c r="E11" s="189" t="s">
        <v>1</v>
      </c>
      <c r="F11" s="189" t="s">
        <v>7</v>
      </c>
      <c r="G11" s="179"/>
      <c r="H11" s="179"/>
      <c r="I11" s="167" t="s">
        <v>42</v>
      </c>
      <c r="J11" s="179" t="s">
        <v>41</v>
      </c>
      <c r="K11" s="160" t="s">
        <v>6</v>
      </c>
      <c r="L11" s="160"/>
      <c r="M11" s="160"/>
      <c r="N11" s="160"/>
      <c r="O11" s="160"/>
      <c r="P11" s="160"/>
      <c r="Q11" s="160"/>
      <c r="R11" s="160" t="s">
        <v>1</v>
      </c>
      <c r="S11" s="160"/>
      <c r="T11" s="160"/>
      <c r="U11" s="185"/>
      <c r="V11" s="194"/>
      <c r="W11" s="195"/>
      <c r="X11" s="196"/>
    </row>
    <row r="12" spans="1:24">
      <c r="A12" s="172"/>
      <c r="B12" s="163"/>
      <c r="C12" s="187"/>
      <c r="D12" s="189"/>
      <c r="E12" s="189"/>
      <c r="F12" s="189"/>
      <c r="G12" s="179"/>
      <c r="H12" s="179"/>
      <c r="I12" s="168"/>
      <c r="J12" s="179"/>
      <c r="K12" s="165" t="s">
        <v>43</v>
      </c>
      <c r="L12" s="161" t="s">
        <v>40</v>
      </c>
      <c r="M12" s="161"/>
      <c r="N12" s="161"/>
      <c r="O12" s="161"/>
      <c r="P12" s="161"/>
      <c r="Q12" s="165" t="s">
        <v>39</v>
      </c>
      <c r="R12" s="160"/>
      <c r="S12" s="160"/>
      <c r="T12" s="160"/>
      <c r="U12" s="185"/>
      <c r="V12" s="183" t="str">
        <f>IF($B$7=0,"",$B$7)</f>
        <v>dziedzina nauk rolniczych, dyscyplina: rolnictwo i ogrodnictwo</v>
      </c>
      <c r="W12" s="183" t="str">
        <f>IF($B$8=0,"",$B$8)</f>
        <v>dziedzina nauk inżynieryjno-technicznych, dyscyplina: inżynieria środowiska, górnictwo i energetyka</v>
      </c>
      <c r="X12" s="175" t="str">
        <f>IF($B$9=0,"",$B$9)</f>
        <v>dziedzina nauk ścisłych i przyrodniczych, dyscyplina: nauki o Ziemi i środowisku</v>
      </c>
    </row>
    <row r="13" spans="1:24" ht="15.75" customHeight="1">
      <c r="A13" s="172"/>
      <c r="B13" s="163"/>
      <c r="C13" s="187"/>
      <c r="D13" s="189"/>
      <c r="E13" s="189"/>
      <c r="F13" s="189"/>
      <c r="G13" s="179"/>
      <c r="H13" s="179"/>
      <c r="I13" s="168"/>
      <c r="J13" s="179"/>
      <c r="K13" s="165"/>
      <c r="L13" s="165" t="s">
        <v>44</v>
      </c>
      <c r="M13" s="163" t="s">
        <v>9</v>
      </c>
      <c r="N13" s="182" t="s">
        <v>10</v>
      </c>
      <c r="O13" s="182"/>
      <c r="P13" s="182"/>
      <c r="Q13" s="165"/>
      <c r="R13" s="161" t="s">
        <v>40</v>
      </c>
      <c r="S13" s="161"/>
      <c r="T13" s="161"/>
      <c r="U13" s="185"/>
      <c r="V13" s="183"/>
      <c r="W13" s="183"/>
      <c r="X13" s="175"/>
    </row>
    <row r="14" spans="1:24" ht="107.45" customHeight="1" thickBot="1">
      <c r="A14" s="173"/>
      <c r="B14" s="164"/>
      <c r="C14" s="188"/>
      <c r="D14" s="190"/>
      <c r="E14" s="190"/>
      <c r="F14" s="190"/>
      <c r="G14" s="180"/>
      <c r="H14" s="180"/>
      <c r="I14" s="169"/>
      <c r="J14" s="180"/>
      <c r="K14" s="166"/>
      <c r="L14" s="166"/>
      <c r="M14" s="164"/>
      <c r="N14" s="86" t="s">
        <v>8</v>
      </c>
      <c r="O14" s="87" t="s">
        <v>35</v>
      </c>
      <c r="P14" s="138" t="s">
        <v>214</v>
      </c>
      <c r="Q14" s="166"/>
      <c r="R14" s="86" t="s">
        <v>8</v>
      </c>
      <c r="S14" s="87" t="s">
        <v>36</v>
      </c>
      <c r="T14" s="87" t="s">
        <v>37</v>
      </c>
      <c r="U14" s="186"/>
      <c r="V14" s="184"/>
      <c r="W14" s="184"/>
      <c r="X14" s="176"/>
    </row>
    <row r="15" spans="1:24" ht="25.5" customHeight="1">
      <c r="A15" s="200" t="s">
        <v>11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2"/>
    </row>
    <row r="16" spans="1:24" ht="14.45" customHeight="1">
      <c r="A16" s="197" t="s">
        <v>28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9"/>
    </row>
    <row r="17" spans="1:25" ht="14.45" customHeight="1">
      <c r="A17" s="58" t="s">
        <v>114</v>
      </c>
      <c r="B17" s="54">
        <v>1</v>
      </c>
      <c r="C17" s="59">
        <v>2</v>
      </c>
      <c r="D17" s="55">
        <f t="shared" ref="D17:D20" si="0">IF(C17&gt;0,K17/(I17/C17),0)</f>
        <v>1.0333333333333334</v>
      </c>
      <c r="E17" s="55">
        <f t="shared" ref="E17:E20" si="1">IF(C17&gt;0,R17/(I17/C17),0)</f>
        <v>0.96666666666666667</v>
      </c>
      <c r="F17" s="60">
        <f t="shared" ref="F17:F20" si="2">IF(U17&gt;0,FLOOR((P17+T17)/U17,0.1),0)</f>
        <v>1</v>
      </c>
      <c r="G17" s="16" t="s">
        <v>20</v>
      </c>
      <c r="H17" s="16" t="s">
        <v>19</v>
      </c>
      <c r="I17" s="61">
        <f>K17+R17</f>
        <v>60</v>
      </c>
      <c r="J17" s="20">
        <f>P17+T17</f>
        <v>30</v>
      </c>
      <c r="K17" s="61">
        <f>L17+Q17</f>
        <v>31</v>
      </c>
      <c r="L17" s="61">
        <f>M17+N17</f>
        <v>30</v>
      </c>
      <c r="M17" s="54"/>
      <c r="N17" s="62">
        <f t="shared" ref="N17:N20" si="3">O17+P17</f>
        <v>30</v>
      </c>
      <c r="O17" s="54"/>
      <c r="P17" s="54">
        <v>30</v>
      </c>
      <c r="Q17" s="54">
        <v>1</v>
      </c>
      <c r="R17" s="101">
        <f t="shared" ref="R17:R19" si="4">(C17*U17)-K17</f>
        <v>29</v>
      </c>
      <c r="S17" s="59">
        <v>29</v>
      </c>
      <c r="T17" s="126">
        <f t="shared" ref="T17:T20" si="5">R17-S17</f>
        <v>0</v>
      </c>
      <c r="U17" s="127">
        <v>30</v>
      </c>
      <c r="V17" s="63"/>
      <c r="W17" s="63"/>
      <c r="X17" s="64"/>
    </row>
    <row r="18" spans="1:25" ht="27" customHeight="1">
      <c r="A18" s="65" t="s">
        <v>115</v>
      </c>
      <c r="B18" s="66">
        <v>1</v>
      </c>
      <c r="C18" s="67">
        <v>2</v>
      </c>
      <c r="D18" s="55">
        <f t="shared" si="0"/>
        <v>1.2</v>
      </c>
      <c r="E18" s="55">
        <f t="shared" si="1"/>
        <v>0.8</v>
      </c>
      <c r="F18" s="55">
        <f t="shared" si="2"/>
        <v>1.2000000000000002</v>
      </c>
      <c r="G18" s="57" t="s">
        <v>20</v>
      </c>
      <c r="H18" s="57" t="s">
        <v>18</v>
      </c>
      <c r="I18" s="20">
        <f t="shared" ref="I18:I20" si="6">K18+R18</f>
        <v>50</v>
      </c>
      <c r="J18" s="20">
        <f t="shared" ref="J18:J20" si="7">P18+T18</f>
        <v>30</v>
      </c>
      <c r="K18" s="20">
        <f t="shared" ref="K18:K20" si="8">L18+Q18</f>
        <v>30</v>
      </c>
      <c r="L18" s="20">
        <f t="shared" ref="L18:L20" si="9">M18+N18</f>
        <v>30</v>
      </c>
      <c r="M18" s="66"/>
      <c r="N18" s="56">
        <f t="shared" si="3"/>
        <v>30</v>
      </c>
      <c r="O18" s="66"/>
      <c r="P18" s="66">
        <v>30</v>
      </c>
      <c r="Q18" s="66"/>
      <c r="R18" s="101">
        <f t="shared" si="4"/>
        <v>20</v>
      </c>
      <c r="S18" s="67">
        <v>20</v>
      </c>
      <c r="T18" s="126">
        <f t="shared" si="5"/>
        <v>0</v>
      </c>
      <c r="U18" s="127">
        <v>25</v>
      </c>
      <c r="V18" s="68"/>
      <c r="W18" s="68"/>
      <c r="X18" s="69"/>
    </row>
    <row r="19" spans="1:25" ht="26.25" customHeight="1">
      <c r="A19" s="65" t="s">
        <v>215</v>
      </c>
      <c r="B19" s="66">
        <v>1</v>
      </c>
      <c r="C19" s="67">
        <v>2</v>
      </c>
      <c r="D19" s="55">
        <f t="shared" si="0"/>
        <v>1</v>
      </c>
      <c r="E19" s="55">
        <f t="shared" si="1"/>
        <v>1</v>
      </c>
      <c r="F19" s="55">
        <f t="shared" si="2"/>
        <v>0</v>
      </c>
      <c r="G19" s="57" t="s">
        <v>20</v>
      </c>
      <c r="H19" s="57" t="s">
        <v>19</v>
      </c>
      <c r="I19" s="20">
        <f t="shared" si="6"/>
        <v>60</v>
      </c>
      <c r="J19" s="20">
        <f t="shared" si="7"/>
        <v>0</v>
      </c>
      <c r="K19" s="20">
        <f t="shared" si="8"/>
        <v>30</v>
      </c>
      <c r="L19" s="20">
        <f t="shared" si="9"/>
        <v>30</v>
      </c>
      <c r="M19" s="66">
        <v>30</v>
      </c>
      <c r="N19" s="56">
        <f t="shared" si="3"/>
        <v>0</v>
      </c>
      <c r="O19" s="66"/>
      <c r="P19" s="66"/>
      <c r="Q19" s="66"/>
      <c r="R19" s="101">
        <f t="shared" si="4"/>
        <v>30</v>
      </c>
      <c r="S19" s="67">
        <v>30</v>
      </c>
      <c r="T19" s="126">
        <f t="shared" si="5"/>
        <v>0</v>
      </c>
      <c r="U19" s="127">
        <v>30</v>
      </c>
      <c r="V19" s="68"/>
      <c r="W19" s="68"/>
      <c r="X19" s="69"/>
    </row>
    <row r="20" spans="1:25" ht="14.45" customHeight="1">
      <c r="A20" s="70"/>
      <c r="B20" s="54">
        <v>1</v>
      </c>
      <c r="C20" s="59"/>
      <c r="D20" s="55">
        <f t="shared" si="0"/>
        <v>0</v>
      </c>
      <c r="E20" s="55">
        <f t="shared" si="1"/>
        <v>0</v>
      </c>
      <c r="F20" s="60">
        <f t="shared" si="2"/>
        <v>0</v>
      </c>
      <c r="G20" s="16"/>
      <c r="H20" s="16"/>
      <c r="I20" s="61">
        <f t="shared" si="6"/>
        <v>0</v>
      </c>
      <c r="J20" s="20">
        <f t="shared" si="7"/>
        <v>0</v>
      </c>
      <c r="K20" s="61">
        <f t="shared" si="8"/>
        <v>0</v>
      </c>
      <c r="L20" s="61">
        <f t="shared" si="9"/>
        <v>0</v>
      </c>
      <c r="M20" s="54"/>
      <c r="N20" s="62">
        <f t="shared" si="3"/>
        <v>0</v>
      </c>
      <c r="O20" s="54"/>
      <c r="P20" s="54"/>
      <c r="Q20" s="54"/>
      <c r="R20" s="101">
        <f t="shared" ref="R20" si="10">(C20*U20)-K20</f>
        <v>0</v>
      </c>
      <c r="S20" s="59"/>
      <c r="T20" s="126">
        <f t="shared" si="5"/>
        <v>0</v>
      </c>
      <c r="U20" s="128"/>
      <c r="V20" s="63"/>
      <c r="W20" s="63"/>
      <c r="X20" s="64"/>
    </row>
    <row r="21" spans="1:25" s="18" customFormat="1" ht="14.45" customHeight="1">
      <c r="A21" s="71" t="s">
        <v>77</v>
      </c>
      <c r="B21" s="56">
        <v>1</v>
      </c>
      <c r="C21" s="17">
        <f>SUM(C17:C20)</f>
        <v>6</v>
      </c>
      <c r="D21" s="17">
        <f>SUM(D17:D20)</f>
        <v>3.2333333333333334</v>
      </c>
      <c r="E21" s="17">
        <f>SUM(E17:E20)</f>
        <v>2.7666666666666666</v>
      </c>
      <c r="F21" s="55" t="s">
        <v>13</v>
      </c>
      <c r="G21" s="56" t="s">
        <v>13</v>
      </c>
      <c r="H21" s="56" t="s">
        <v>13</v>
      </c>
      <c r="I21" s="17">
        <f>SUM(I17:I20)</f>
        <v>170</v>
      </c>
      <c r="J21" s="55" t="s">
        <v>13</v>
      </c>
      <c r="K21" s="17">
        <f>SUM(K17:K20)</f>
        <v>91</v>
      </c>
      <c r="L21" s="17">
        <f>SUM(L17:L20)</f>
        <v>90</v>
      </c>
      <c r="M21" s="17">
        <f>SUM(M17:M20)</f>
        <v>30</v>
      </c>
      <c r="N21" s="17">
        <f>SUM(N17:N20)</f>
        <v>60</v>
      </c>
      <c r="O21" s="17">
        <f>SUM(O17:O20)</f>
        <v>0</v>
      </c>
      <c r="P21" s="55" t="s">
        <v>13</v>
      </c>
      <c r="Q21" s="17">
        <f>SUM(Q17:Q20)</f>
        <v>1</v>
      </c>
      <c r="R21" s="17">
        <f>SUM(R17:R20)</f>
        <v>79</v>
      </c>
      <c r="S21" s="17">
        <f>SUM(S17:S20)</f>
        <v>79</v>
      </c>
      <c r="T21" s="55" t="s">
        <v>13</v>
      </c>
      <c r="U21" s="56" t="s">
        <v>13</v>
      </c>
      <c r="V21" s="56" t="s">
        <v>13</v>
      </c>
      <c r="W21" s="56" t="s">
        <v>13</v>
      </c>
      <c r="X21" s="72" t="s">
        <v>13</v>
      </c>
      <c r="Y21"/>
    </row>
    <row r="22" spans="1:25" s="18" customFormat="1" ht="14.45" customHeight="1">
      <c r="A22" s="71" t="s">
        <v>26</v>
      </c>
      <c r="B22" s="56">
        <v>1</v>
      </c>
      <c r="C22" s="55" t="s">
        <v>13</v>
      </c>
      <c r="D22" s="55" t="s">
        <v>13</v>
      </c>
      <c r="E22" s="55" t="s">
        <v>13</v>
      </c>
      <c r="F22" s="17">
        <f>SUM(F17:F20)</f>
        <v>2.2000000000000002</v>
      </c>
      <c r="G22" s="56" t="s">
        <v>13</v>
      </c>
      <c r="H22" s="56" t="s">
        <v>13</v>
      </c>
      <c r="I22" s="56" t="s">
        <v>13</v>
      </c>
      <c r="J22" s="17">
        <f>SUM(J17:J20)</f>
        <v>60</v>
      </c>
      <c r="K22" s="56" t="s">
        <v>13</v>
      </c>
      <c r="L22" s="56" t="s">
        <v>13</v>
      </c>
      <c r="M22" s="56" t="s">
        <v>13</v>
      </c>
      <c r="N22" s="56" t="s">
        <v>13</v>
      </c>
      <c r="O22" s="56" t="s">
        <v>13</v>
      </c>
      <c r="P22" s="17">
        <f>SUM(P17:P20)</f>
        <v>60</v>
      </c>
      <c r="Q22" s="56" t="s">
        <v>13</v>
      </c>
      <c r="R22" s="56" t="s">
        <v>13</v>
      </c>
      <c r="S22" s="56" t="s">
        <v>13</v>
      </c>
      <c r="T22" s="17">
        <f>SUM(T17:T20)</f>
        <v>0</v>
      </c>
      <c r="U22" s="20" t="s">
        <v>13</v>
      </c>
      <c r="V22" s="56" t="s">
        <v>13</v>
      </c>
      <c r="W22" s="56" t="s">
        <v>13</v>
      </c>
      <c r="X22" s="72" t="s">
        <v>13</v>
      </c>
      <c r="Y22"/>
    </row>
    <row r="23" spans="1:25" s="18" customFormat="1" ht="14.45" customHeight="1">
      <c r="A23" s="71" t="s">
        <v>78</v>
      </c>
      <c r="B23" s="56">
        <v>1</v>
      </c>
      <c r="C23" s="17">
        <f>SUMIF(H17:H20,"f",C17:C20)</f>
        <v>4</v>
      </c>
      <c r="D23" s="17">
        <f>SUMIF(H17:H20,"f",D17:D20)</f>
        <v>2.0333333333333332</v>
      </c>
      <c r="E23" s="17">
        <f>SUMIF(H17:H20,"f",E17:E20)</f>
        <v>1.9666666666666668</v>
      </c>
      <c r="F23" s="55" t="s">
        <v>13</v>
      </c>
      <c r="G23" s="56" t="s">
        <v>13</v>
      </c>
      <c r="H23" s="56" t="s">
        <v>13</v>
      </c>
      <c r="I23" s="17">
        <f>SUMIF(H17:H20,"f",I17:I20)</f>
        <v>120</v>
      </c>
      <c r="J23" s="56" t="s">
        <v>13</v>
      </c>
      <c r="K23" s="17">
        <f>SUMIF(H17:H20,"f",K17:K20)</f>
        <v>61</v>
      </c>
      <c r="L23" s="17">
        <f>SUMIF(H17:H20,"f",L17:L20)</f>
        <v>60</v>
      </c>
      <c r="M23" s="17">
        <f>SUMIF(H17:H20,"f",M17:M20)</f>
        <v>30</v>
      </c>
      <c r="N23" s="17">
        <f>SUMIF(H17:H20,"f",N17:N20)</f>
        <v>30</v>
      </c>
      <c r="O23" s="17">
        <f>SUMIF(H17:H20,"f",O17:O20)</f>
        <v>0</v>
      </c>
      <c r="P23" s="56" t="s">
        <v>13</v>
      </c>
      <c r="Q23" s="17">
        <f>SUMIF(H17:H20,"f",Q17:Q20)</f>
        <v>1</v>
      </c>
      <c r="R23" s="17">
        <f>SUMIF(H17:H20,"f",R17:R20)</f>
        <v>59</v>
      </c>
      <c r="S23" s="17">
        <f>SUMIF(H17:H20,"f",S17:S20)</f>
        <v>59</v>
      </c>
      <c r="T23" s="56" t="s">
        <v>13</v>
      </c>
      <c r="U23" s="56" t="s">
        <v>13</v>
      </c>
      <c r="V23" s="56" t="s">
        <v>13</v>
      </c>
      <c r="W23" s="56" t="s">
        <v>13</v>
      </c>
      <c r="X23" s="72" t="s">
        <v>13</v>
      </c>
      <c r="Y23"/>
    </row>
    <row r="24" spans="1:25" ht="14.45" customHeight="1">
      <c r="A24" s="197" t="s">
        <v>29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9"/>
    </row>
    <row r="25" spans="1:25" ht="26.25" customHeight="1">
      <c r="A25" s="65" t="s">
        <v>116</v>
      </c>
      <c r="B25" s="66">
        <v>1</v>
      </c>
      <c r="C25" s="67">
        <v>3</v>
      </c>
      <c r="D25" s="55">
        <f t="shared" ref="D25:D27" si="11">IF(C25&gt;0,K25/(I25/C25),0)</f>
        <v>1.88</v>
      </c>
      <c r="E25" s="55">
        <f t="shared" ref="E25:E27" si="12">IF(C25&gt;0,R25/(I25/C25),0)</f>
        <v>1.1200000000000001</v>
      </c>
      <c r="F25" s="55">
        <f t="shared" ref="F25:F27" si="13">IF(U25&gt;0,FLOOR((P25+T25)/U25,0.1),0)</f>
        <v>0</v>
      </c>
      <c r="G25" s="57" t="s">
        <v>20</v>
      </c>
      <c r="H25" s="57" t="s">
        <v>18</v>
      </c>
      <c r="I25" s="20">
        <f>K25+R25</f>
        <v>75</v>
      </c>
      <c r="J25" s="20">
        <f>P25+T25</f>
        <v>0</v>
      </c>
      <c r="K25" s="20">
        <f>L25+Q25</f>
        <v>47</v>
      </c>
      <c r="L25" s="20">
        <f>M25+N25</f>
        <v>45</v>
      </c>
      <c r="M25" s="66">
        <v>15</v>
      </c>
      <c r="N25" s="56">
        <f t="shared" ref="N25:N27" si="14">O25+P25</f>
        <v>30</v>
      </c>
      <c r="O25" s="66">
        <v>30</v>
      </c>
      <c r="P25" s="66"/>
      <c r="Q25" s="66">
        <v>2</v>
      </c>
      <c r="R25" s="101">
        <f t="shared" ref="R25:R27" si="15">(C25*U25)-K25</f>
        <v>28</v>
      </c>
      <c r="S25" s="67">
        <v>28</v>
      </c>
      <c r="T25" s="126">
        <f t="shared" ref="T25:T27" si="16">R25-S25</f>
        <v>0</v>
      </c>
      <c r="U25" s="127">
        <v>25</v>
      </c>
      <c r="V25" s="68">
        <v>50</v>
      </c>
      <c r="W25" s="68">
        <v>25</v>
      </c>
      <c r="X25" s="69">
        <v>25</v>
      </c>
    </row>
    <row r="26" spans="1:25" ht="14.45" customHeight="1">
      <c r="A26" s="70"/>
      <c r="B26" s="54">
        <v>1</v>
      </c>
      <c r="C26" s="59"/>
      <c r="D26" s="55">
        <f t="shared" si="11"/>
        <v>0</v>
      </c>
      <c r="E26" s="55">
        <f t="shared" si="12"/>
        <v>0</v>
      </c>
      <c r="F26" s="60">
        <f t="shared" si="13"/>
        <v>0</v>
      </c>
      <c r="G26" s="16"/>
      <c r="H26" s="16"/>
      <c r="I26" s="61">
        <f t="shared" ref="I26:I27" si="17">K26+R26</f>
        <v>0</v>
      </c>
      <c r="J26" s="20">
        <f t="shared" ref="J26:J27" si="18">P26+T26</f>
        <v>0</v>
      </c>
      <c r="K26" s="61">
        <f t="shared" ref="K26:K27" si="19">L26+Q26</f>
        <v>0</v>
      </c>
      <c r="L26" s="61">
        <f t="shared" ref="L26:L27" si="20">M26+N26</f>
        <v>0</v>
      </c>
      <c r="M26" s="54"/>
      <c r="N26" s="62">
        <f t="shared" si="14"/>
        <v>0</v>
      </c>
      <c r="O26" s="54"/>
      <c r="P26" s="54"/>
      <c r="Q26" s="54"/>
      <c r="R26" s="104">
        <f t="shared" si="15"/>
        <v>0</v>
      </c>
      <c r="S26" s="132"/>
      <c r="T26" s="133">
        <f t="shared" si="16"/>
        <v>0</v>
      </c>
      <c r="U26" s="128"/>
      <c r="V26" s="63"/>
      <c r="W26" s="63"/>
      <c r="X26" s="64"/>
    </row>
    <row r="27" spans="1:25" ht="14.45" customHeight="1">
      <c r="A27" s="70"/>
      <c r="B27" s="54">
        <v>1</v>
      </c>
      <c r="C27" s="59"/>
      <c r="D27" s="55">
        <f t="shared" si="11"/>
        <v>0</v>
      </c>
      <c r="E27" s="55">
        <f t="shared" si="12"/>
        <v>0</v>
      </c>
      <c r="F27" s="60">
        <f t="shared" si="13"/>
        <v>0</v>
      </c>
      <c r="G27" s="16"/>
      <c r="H27" s="16"/>
      <c r="I27" s="61">
        <f t="shared" si="17"/>
        <v>0</v>
      </c>
      <c r="J27" s="20">
        <f t="shared" si="18"/>
        <v>0</v>
      </c>
      <c r="K27" s="61">
        <f t="shared" si="19"/>
        <v>0</v>
      </c>
      <c r="L27" s="61">
        <f t="shared" si="20"/>
        <v>0</v>
      </c>
      <c r="M27" s="54"/>
      <c r="N27" s="62">
        <f t="shared" si="14"/>
        <v>0</v>
      </c>
      <c r="O27" s="54"/>
      <c r="P27" s="54"/>
      <c r="Q27" s="54"/>
      <c r="R27" s="104">
        <f t="shared" si="15"/>
        <v>0</v>
      </c>
      <c r="S27" s="132"/>
      <c r="T27" s="133">
        <f t="shared" si="16"/>
        <v>0</v>
      </c>
      <c r="U27" s="128"/>
      <c r="V27" s="63"/>
      <c r="W27" s="63"/>
      <c r="X27" s="64"/>
    </row>
    <row r="28" spans="1:25" s="18" customFormat="1" ht="14.45" customHeight="1">
      <c r="A28" s="71" t="s">
        <v>77</v>
      </c>
      <c r="B28" s="56">
        <v>1</v>
      </c>
      <c r="C28" s="17">
        <f>SUM(C25:C27)</f>
        <v>3</v>
      </c>
      <c r="D28" s="17">
        <f>SUM(D25:D27)</f>
        <v>1.88</v>
      </c>
      <c r="E28" s="17">
        <f>SUM(E25:E27)</f>
        <v>1.1200000000000001</v>
      </c>
      <c r="F28" s="55" t="s">
        <v>13</v>
      </c>
      <c r="G28" s="56" t="s">
        <v>13</v>
      </c>
      <c r="H28" s="56" t="s">
        <v>13</v>
      </c>
      <c r="I28" s="17">
        <f>SUM(I25:I27)</f>
        <v>75</v>
      </c>
      <c r="J28" s="55" t="s">
        <v>13</v>
      </c>
      <c r="K28" s="17">
        <f>SUM(K25:K27)</f>
        <v>47</v>
      </c>
      <c r="L28" s="17">
        <f>SUM(L25:L27)</f>
        <v>45</v>
      </c>
      <c r="M28" s="17">
        <f>SUM(M25:M27)</f>
        <v>15</v>
      </c>
      <c r="N28" s="17">
        <f>SUM(N25:N27)</f>
        <v>30</v>
      </c>
      <c r="O28" s="17">
        <f>SUM(O25:O27)</f>
        <v>30</v>
      </c>
      <c r="P28" s="55" t="s">
        <v>13</v>
      </c>
      <c r="Q28" s="17">
        <f>SUM(Q25:Q27)</f>
        <v>2</v>
      </c>
      <c r="R28" s="17">
        <f>SUM(R25:R27)</f>
        <v>28</v>
      </c>
      <c r="S28" s="17">
        <f>SUM(S25:S27)</f>
        <v>28</v>
      </c>
      <c r="T28" s="55" t="s">
        <v>13</v>
      </c>
      <c r="U28" s="56" t="s">
        <v>13</v>
      </c>
      <c r="V28" s="56" t="s">
        <v>13</v>
      </c>
      <c r="W28" s="56" t="s">
        <v>13</v>
      </c>
      <c r="X28" s="72" t="s">
        <v>13</v>
      </c>
      <c r="Y28"/>
    </row>
    <row r="29" spans="1:25" s="18" customFormat="1" ht="14.45" customHeight="1">
      <c r="A29" s="71" t="s">
        <v>26</v>
      </c>
      <c r="B29" s="56">
        <v>1</v>
      </c>
      <c r="C29" s="55" t="s">
        <v>13</v>
      </c>
      <c r="D29" s="55" t="s">
        <v>13</v>
      </c>
      <c r="E29" s="55" t="s">
        <v>13</v>
      </c>
      <c r="F29" s="17">
        <f>SUM(F25:F27)</f>
        <v>0</v>
      </c>
      <c r="G29" s="56" t="s">
        <v>13</v>
      </c>
      <c r="H29" s="56" t="s">
        <v>13</v>
      </c>
      <c r="I29" s="56" t="s">
        <v>13</v>
      </c>
      <c r="J29" s="17">
        <f>SUM(J25:J27)</f>
        <v>0</v>
      </c>
      <c r="K29" s="56" t="s">
        <v>13</v>
      </c>
      <c r="L29" s="56" t="s">
        <v>13</v>
      </c>
      <c r="M29" s="56" t="s">
        <v>13</v>
      </c>
      <c r="N29" s="56" t="s">
        <v>13</v>
      </c>
      <c r="O29" s="56" t="s">
        <v>13</v>
      </c>
      <c r="P29" s="17">
        <f>SUM(P25:P27)</f>
        <v>0</v>
      </c>
      <c r="Q29" s="56" t="s">
        <v>13</v>
      </c>
      <c r="R29" s="56" t="s">
        <v>13</v>
      </c>
      <c r="S29" s="56" t="s">
        <v>13</v>
      </c>
      <c r="T29" s="17">
        <f>SUM(T25:T27)</f>
        <v>0</v>
      </c>
      <c r="U29" s="20" t="s">
        <v>13</v>
      </c>
      <c r="V29" s="56" t="s">
        <v>13</v>
      </c>
      <c r="W29" s="56" t="s">
        <v>13</v>
      </c>
      <c r="X29" s="72" t="s">
        <v>13</v>
      </c>
      <c r="Y29"/>
    </row>
    <row r="30" spans="1:25" s="18" customFormat="1" ht="14.45" customHeight="1">
      <c r="A30" s="71" t="s">
        <v>78</v>
      </c>
      <c r="B30" s="56">
        <v>1</v>
      </c>
      <c r="C30" s="17">
        <f>SUMIF(H25:H27,"f",C25:C27)</f>
        <v>0</v>
      </c>
      <c r="D30" s="17">
        <f>SUMIF(H25:H27,"f",D25:D27)</f>
        <v>0</v>
      </c>
      <c r="E30" s="17">
        <f>SUMIF(H25:H27,"f",E25:E27)</f>
        <v>0</v>
      </c>
      <c r="F30" s="55" t="s">
        <v>13</v>
      </c>
      <c r="G30" s="56" t="s">
        <v>13</v>
      </c>
      <c r="H30" s="56" t="s">
        <v>13</v>
      </c>
      <c r="I30" s="17">
        <f>SUMIF(H25:H27,"f",I25:I27)</f>
        <v>0</v>
      </c>
      <c r="J30" s="56" t="s">
        <v>13</v>
      </c>
      <c r="K30" s="17">
        <f>SUMIF(H25:H27,"f",K25:K27)</f>
        <v>0</v>
      </c>
      <c r="L30" s="17">
        <f>SUMIF(H25:H27,"f",L25:L27)</f>
        <v>0</v>
      </c>
      <c r="M30" s="17">
        <f>SUMIF(H25:H27,"f",M25:M27)</f>
        <v>0</v>
      </c>
      <c r="N30" s="17">
        <f>SUMIF(H25:H27,"f",N25:N27)</f>
        <v>0</v>
      </c>
      <c r="O30" s="17">
        <f>SUMIF(H25:H27,"f",O25:O27)</f>
        <v>0</v>
      </c>
      <c r="P30" s="56" t="s">
        <v>13</v>
      </c>
      <c r="Q30" s="17">
        <f>SUMIF(H25:H27,"f",Q25:Q27)</f>
        <v>0</v>
      </c>
      <c r="R30" s="17">
        <f>SUMIF(H25:H27,"f",R25:R27)</f>
        <v>0</v>
      </c>
      <c r="S30" s="17">
        <f>SUMIF(H25:H27,"f",S25:S27)</f>
        <v>0</v>
      </c>
      <c r="T30" s="56" t="s">
        <v>13</v>
      </c>
      <c r="U30" s="56" t="s">
        <v>13</v>
      </c>
      <c r="V30" s="56" t="s">
        <v>13</v>
      </c>
      <c r="W30" s="56" t="s">
        <v>13</v>
      </c>
      <c r="X30" s="72" t="s">
        <v>13</v>
      </c>
      <c r="Y30"/>
    </row>
    <row r="31" spans="1:25" ht="14.45" customHeight="1">
      <c r="A31" s="197" t="s">
        <v>30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9"/>
    </row>
    <row r="32" spans="1:25" ht="14.45" customHeight="1">
      <c r="A32" s="73" t="s">
        <v>117</v>
      </c>
      <c r="B32" s="54">
        <v>1</v>
      </c>
      <c r="C32" s="59">
        <v>3</v>
      </c>
      <c r="D32" s="55">
        <f t="shared" ref="D32:D36" si="21">IF(C32&gt;0,K32/(I32/C32),0)</f>
        <v>1.88</v>
      </c>
      <c r="E32" s="55">
        <f t="shared" ref="E32:E36" si="22">IF(C32&gt;0,R32/(I32/C32),0)</f>
        <v>1.1200000000000001</v>
      </c>
      <c r="F32" s="60">
        <f t="shared" ref="F32:F36" si="23">IF(U32&gt;0,FLOOR((P32+T32)/U32,0.1),0)</f>
        <v>1.7000000000000002</v>
      </c>
      <c r="G32" s="16" t="s">
        <v>20</v>
      </c>
      <c r="H32" s="16" t="s">
        <v>18</v>
      </c>
      <c r="I32" s="61">
        <f>K32+R32</f>
        <v>75</v>
      </c>
      <c r="J32" s="20">
        <f>P32+T32</f>
        <v>43</v>
      </c>
      <c r="K32" s="61">
        <f>L32+Q32</f>
        <v>47</v>
      </c>
      <c r="L32" s="61">
        <f>M32+N32</f>
        <v>45</v>
      </c>
      <c r="M32" s="54">
        <v>15</v>
      </c>
      <c r="N32" s="62">
        <f t="shared" ref="N32:N38" si="24">O32+P32</f>
        <v>30</v>
      </c>
      <c r="O32" s="54"/>
      <c r="P32" s="54">
        <v>30</v>
      </c>
      <c r="Q32" s="54">
        <v>2</v>
      </c>
      <c r="R32" s="101">
        <f t="shared" ref="R32:R38" si="25">(C32*U32)-K32</f>
        <v>28</v>
      </c>
      <c r="S32" s="59">
        <v>15</v>
      </c>
      <c r="T32" s="126">
        <f t="shared" ref="T32:T38" si="26">R32-S32</f>
        <v>13</v>
      </c>
      <c r="U32" s="127">
        <v>25</v>
      </c>
      <c r="V32" s="63">
        <v>55</v>
      </c>
      <c r="W32" s="63">
        <v>20</v>
      </c>
      <c r="X32" s="64">
        <v>25</v>
      </c>
    </row>
    <row r="33" spans="1:28" ht="17.45" customHeight="1">
      <c r="A33" s="73" t="s">
        <v>118</v>
      </c>
      <c r="B33" s="54">
        <v>1</v>
      </c>
      <c r="C33" s="59">
        <v>3.5</v>
      </c>
      <c r="D33" s="55">
        <f t="shared" si="21"/>
        <v>1.96</v>
      </c>
      <c r="E33" s="55">
        <f t="shared" si="22"/>
        <v>1.54</v>
      </c>
      <c r="F33" s="60">
        <f t="shared" si="23"/>
        <v>2.1</v>
      </c>
      <c r="G33" s="16" t="s">
        <v>16</v>
      </c>
      <c r="H33" s="16" t="s">
        <v>18</v>
      </c>
      <c r="I33" s="61">
        <f t="shared" ref="I33:I36" si="27">K33+R33</f>
        <v>87.5</v>
      </c>
      <c r="J33" s="20">
        <f t="shared" ref="J33:J36" si="28">P33+T33</f>
        <v>53.5</v>
      </c>
      <c r="K33" s="61">
        <f t="shared" ref="K33:K36" si="29">L33+Q33</f>
        <v>49</v>
      </c>
      <c r="L33" s="61">
        <f t="shared" ref="L33:L36" si="30">M33+N33</f>
        <v>45</v>
      </c>
      <c r="M33" s="54">
        <v>15</v>
      </c>
      <c r="N33" s="62">
        <f t="shared" si="24"/>
        <v>30</v>
      </c>
      <c r="O33" s="54"/>
      <c r="P33" s="54">
        <v>30</v>
      </c>
      <c r="Q33" s="54">
        <v>4</v>
      </c>
      <c r="R33" s="101">
        <f t="shared" si="25"/>
        <v>38.5</v>
      </c>
      <c r="S33" s="67">
        <v>15</v>
      </c>
      <c r="T33" s="126">
        <f t="shared" si="26"/>
        <v>23.5</v>
      </c>
      <c r="U33" s="134">
        <v>25</v>
      </c>
      <c r="V33" s="63">
        <v>55</v>
      </c>
      <c r="W33" s="63">
        <v>10</v>
      </c>
      <c r="X33" s="64">
        <v>35</v>
      </c>
    </row>
    <row r="34" spans="1:28" ht="17.45" customHeight="1">
      <c r="A34" s="70"/>
      <c r="B34" s="54">
        <v>1</v>
      </c>
      <c r="C34" s="59"/>
      <c r="D34" s="55">
        <f t="shared" si="21"/>
        <v>0</v>
      </c>
      <c r="E34" s="55">
        <f t="shared" si="22"/>
        <v>0</v>
      </c>
      <c r="F34" s="60">
        <f t="shared" si="23"/>
        <v>0</v>
      </c>
      <c r="G34" s="16"/>
      <c r="H34" s="16"/>
      <c r="I34" s="61">
        <f t="shared" si="27"/>
        <v>0</v>
      </c>
      <c r="J34" s="20">
        <f t="shared" si="28"/>
        <v>0</v>
      </c>
      <c r="K34" s="61">
        <f t="shared" si="29"/>
        <v>0</v>
      </c>
      <c r="L34" s="61">
        <f t="shared" si="30"/>
        <v>0</v>
      </c>
      <c r="M34" s="54"/>
      <c r="N34" s="62">
        <f t="shared" si="24"/>
        <v>0</v>
      </c>
      <c r="O34" s="54"/>
      <c r="P34" s="54"/>
      <c r="Q34" s="54"/>
      <c r="R34" s="101">
        <f t="shared" si="25"/>
        <v>0</v>
      </c>
      <c r="S34" s="59"/>
      <c r="T34" s="126">
        <f t="shared" si="26"/>
        <v>0</v>
      </c>
      <c r="U34" s="128"/>
      <c r="V34" s="63"/>
      <c r="W34" s="63"/>
      <c r="X34" s="64"/>
    </row>
    <row r="35" spans="1:28" ht="14.45" customHeight="1">
      <c r="A35" s="70"/>
      <c r="B35" s="54">
        <v>1</v>
      </c>
      <c r="C35" s="59"/>
      <c r="D35" s="55">
        <f t="shared" si="21"/>
        <v>0</v>
      </c>
      <c r="E35" s="55">
        <f t="shared" si="22"/>
        <v>0</v>
      </c>
      <c r="F35" s="60">
        <f t="shared" si="23"/>
        <v>0</v>
      </c>
      <c r="G35" s="16"/>
      <c r="H35" s="16"/>
      <c r="I35" s="61">
        <f t="shared" si="27"/>
        <v>0</v>
      </c>
      <c r="J35" s="20">
        <f t="shared" si="28"/>
        <v>0</v>
      </c>
      <c r="K35" s="61">
        <f t="shared" si="29"/>
        <v>0</v>
      </c>
      <c r="L35" s="61">
        <f t="shared" si="30"/>
        <v>0</v>
      </c>
      <c r="M35" s="54"/>
      <c r="N35" s="62">
        <f t="shared" si="24"/>
        <v>0</v>
      </c>
      <c r="O35" s="54"/>
      <c r="P35" s="54"/>
      <c r="Q35" s="54"/>
      <c r="R35" s="101">
        <f t="shared" si="25"/>
        <v>0</v>
      </c>
      <c r="S35" s="59"/>
      <c r="T35" s="126">
        <f t="shared" si="26"/>
        <v>0</v>
      </c>
      <c r="U35" s="128"/>
      <c r="V35" s="63"/>
      <c r="W35" s="63"/>
      <c r="X35" s="64"/>
    </row>
    <row r="36" spans="1:28" ht="14.45" customHeight="1">
      <c r="A36" s="70"/>
      <c r="B36" s="54">
        <v>1</v>
      </c>
      <c r="C36" s="59"/>
      <c r="D36" s="55">
        <f t="shared" si="21"/>
        <v>0</v>
      </c>
      <c r="E36" s="55">
        <f t="shared" si="22"/>
        <v>0</v>
      </c>
      <c r="F36" s="60">
        <f t="shared" si="23"/>
        <v>0</v>
      </c>
      <c r="G36" s="16"/>
      <c r="H36" s="16"/>
      <c r="I36" s="61">
        <f t="shared" si="27"/>
        <v>0</v>
      </c>
      <c r="J36" s="20">
        <f t="shared" si="28"/>
        <v>0</v>
      </c>
      <c r="K36" s="61">
        <f t="shared" si="29"/>
        <v>0</v>
      </c>
      <c r="L36" s="61">
        <f t="shared" si="30"/>
        <v>0</v>
      </c>
      <c r="M36" s="54"/>
      <c r="N36" s="62">
        <f t="shared" si="24"/>
        <v>0</v>
      </c>
      <c r="O36" s="54"/>
      <c r="P36" s="54"/>
      <c r="Q36" s="54"/>
      <c r="R36" s="101">
        <f t="shared" si="25"/>
        <v>0</v>
      </c>
      <c r="S36" s="59"/>
      <c r="T36" s="126">
        <f t="shared" si="26"/>
        <v>0</v>
      </c>
      <c r="U36" s="128"/>
      <c r="V36" s="63"/>
      <c r="W36" s="63"/>
      <c r="X36" s="64"/>
    </row>
    <row r="37" spans="1:28" ht="14.45" customHeight="1">
      <c r="A37" s="70"/>
      <c r="B37" s="54">
        <v>1</v>
      </c>
      <c r="C37" s="59"/>
      <c r="D37" s="55">
        <f t="shared" ref="D37:D38" si="31">IF(C37&gt;0,K37/(I37/C37),0)</f>
        <v>0</v>
      </c>
      <c r="E37" s="55">
        <f t="shared" ref="E37:E38" si="32">IF(C37&gt;0,R37/(I37/C37),0)</f>
        <v>0</v>
      </c>
      <c r="F37" s="60">
        <f t="shared" ref="F37:F38" si="33">IF(U37&gt;0,FLOOR((P37+T37)/U37,0.1),0)</f>
        <v>0</v>
      </c>
      <c r="G37" s="16"/>
      <c r="H37" s="16"/>
      <c r="I37" s="61">
        <f t="shared" ref="I37:I38" si="34">K37+R37</f>
        <v>0</v>
      </c>
      <c r="J37" s="20">
        <f t="shared" ref="J37:J38" si="35">P37+T37</f>
        <v>0</v>
      </c>
      <c r="K37" s="61">
        <f t="shared" ref="K37:K38" si="36">L37+Q37</f>
        <v>0</v>
      </c>
      <c r="L37" s="61">
        <f t="shared" ref="L37:L38" si="37">M37+N37</f>
        <v>0</v>
      </c>
      <c r="M37" s="54"/>
      <c r="N37" s="62">
        <f t="shared" si="24"/>
        <v>0</v>
      </c>
      <c r="O37" s="54"/>
      <c r="P37" s="54"/>
      <c r="Q37" s="54"/>
      <c r="R37" s="101">
        <f t="shared" si="25"/>
        <v>0</v>
      </c>
      <c r="S37" s="59"/>
      <c r="T37" s="126">
        <f t="shared" si="26"/>
        <v>0</v>
      </c>
      <c r="U37" s="128"/>
      <c r="V37" s="63"/>
      <c r="W37" s="63"/>
      <c r="X37" s="64"/>
    </row>
    <row r="38" spans="1:28" ht="14.45" customHeight="1">
      <c r="A38" s="70"/>
      <c r="B38" s="54">
        <v>1</v>
      </c>
      <c r="C38" s="59"/>
      <c r="D38" s="55">
        <f t="shared" si="31"/>
        <v>0</v>
      </c>
      <c r="E38" s="55">
        <f t="shared" si="32"/>
        <v>0</v>
      </c>
      <c r="F38" s="60">
        <f t="shared" si="33"/>
        <v>0</v>
      </c>
      <c r="G38" s="16"/>
      <c r="H38" s="16"/>
      <c r="I38" s="61">
        <f t="shared" si="34"/>
        <v>0</v>
      </c>
      <c r="J38" s="20">
        <f t="shared" si="35"/>
        <v>0</v>
      </c>
      <c r="K38" s="61">
        <f t="shared" si="36"/>
        <v>0</v>
      </c>
      <c r="L38" s="61">
        <f t="shared" si="37"/>
        <v>0</v>
      </c>
      <c r="M38" s="54"/>
      <c r="N38" s="62">
        <f t="shared" si="24"/>
        <v>0</v>
      </c>
      <c r="O38" s="54"/>
      <c r="P38" s="54"/>
      <c r="Q38" s="54"/>
      <c r="R38" s="101">
        <f t="shared" si="25"/>
        <v>0</v>
      </c>
      <c r="S38" s="59"/>
      <c r="T38" s="126">
        <f t="shared" si="26"/>
        <v>0</v>
      </c>
      <c r="U38" s="128"/>
      <c r="V38" s="63"/>
      <c r="W38" s="63"/>
      <c r="X38" s="64"/>
    </row>
    <row r="39" spans="1:28" s="18" customFormat="1" ht="14.45" customHeight="1">
      <c r="A39" s="71" t="s">
        <v>77</v>
      </c>
      <c r="B39" s="56">
        <v>1</v>
      </c>
      <c r="C39" s="17">
        <f>SUM(C32:C38)</f>
        <v>6.5</v>
      </c>
      <c r="D39" s="17">
        <f>SUM(D32:D38)</f>
        <v>3.84</v>
      </c>
      <c r="E39" s="17">
        <f>SUM(E32:E38)</f>
        <v>2.66</v>
      </c>
      <c r="F39" s="55" t="s">
        <v>13</v>
      </c>
      <c r="G39" s="56" t="s">
        <v>13</v>
      </c>
      <c r="H39" s="56" t="s">
        <v>13</v>
      </c>
      <c r="I39" s="17">
        <f>SUM(I32:I38)</f>
        <v>162.5</v>
      </c>
      <c r="J39" s="55" t="s">
        <v>13</v>
      </c>
      <c r="K39" s="17">
        <f>SUM(K32:K38)</f>
        <v>96</v>
      </c>
      <c r="L39" s="17">
        <f>SUM(L32:L38)</f>
        <v>90</v>
      </c>
      <c r="M39" s="17">
        <f>SUM(M32:M38)</f>
        <v>30</v>
      </c>
      <c r="N39" s="17">
        <f>SUM(N32:N38)</f>
        <v>60</v>
      </c>
      <c r="O39" s="17">
        <f>SUM(O32:O38)</f>
        <v>0</v>
      </c>
      <c r="P39" s="55" t="s">
        <v>13</v>
      </c>
      <c r="Q39" s="17">
        <f>SUM(Q32:Q38)</f>
        <v>6</v>
      </c>
      <c r="R39" s="17">
        <f>SUM(R32:R38)</f>
        <v>66.5</v>
      </c>
      <c r="S39" s="17">
        <f>SUM(S32:S38)</f>
        <v>30</v>
      </c>
      <c r="T39" s="55" t="s">
        <v>13</v>
      </c>
      <c r="U39" s="56" t="s">
        <v>13</v>
      </c>
      <c r="V39" s="56" t="s">
        <v>13</v>
      </c>
      <c r="W39" s="56" t="s">
        <v>13</v>
      </c>
      <c r="X39" s="72" t="s">
        <v>13</v>
      </c>
      <c r="Y39"/>
      <c r="Z39"/>
      <c r="AA39"/>
      <c r="AB39"/>
    </row>
    <row r="40" spans="1:28" s="18" customFormat="1" ht="14.45" customHeight="1">
      <c r="A40" s="71" t="s">
        <v>26</v>
      </c>
      <c r="B40" s="56">
        <v>1</v>
      </c>
      <c r="C40" s="55" t="s">
        <v>13</v>
      </c>
      <c r="D40" s="55" t="s">
        <v>13</v>
      </c>
      <c r="E40" s="55" t="s">
        <v>13</v>
      </c>
      <c r="F40" s="17">
        <f>SUM(F32:F38)</f>
        <v>3.8000000000000003</v>
      </c>
      <c r="G40" s="56" t="s">
        <v>13</v>
      </c>
      <c r="H40" s="56" t="s">
        <v>13</v>
      </c>
      <c r="I40" s="56" t="s">
        <v>13</v>
      </c>
      <c r="J40" s="17">
        <f>SUM(J32:J38)</f>
        <v>96.5</v>
      </c>
      <c r="K40" s="56" t="s">
        <v>13</v>
      </c>
      <c r="L40" s="56" t="s">
        <v>13</v>
      </c>
      <c r="M40" s="56" t="s">
        <v>13</v>
      </c>
      <c r="N40" s="56" t="s">
        <v>13</v>
      </c>
      <c r="O40" s="56" t="s">
        <v>13</v>
      </c>
      <c r="P40" s="17">
        <f>SUM(P32:P38)</f>
        <v>60</v>
      </c>
      <c r="Q40" s="56" t="s">
        <v>13</v>
      </c>
      <c r="R40" s="56" t="s">
        <v>13</v>
      </c>
      <c r="S40" s="56" t="s">
        <v>13</v>
      </c>
      <c r="T40" s="17">
        <f>SUM(T32:T38)</f>
        <v>36.5</v>
      </c>
      <c r="U40" s="20" t="s">
        <v>13</v>
      </c>
      <c r="V40" s="56" t="s">
        <v>13</v>
      </c>
      <c r="W40" s="56" t="s">
        <v>13</v>
      </c>
      <c r="X40" s="72" t="s">
        <v>13</v>
      </c>
      <c r="Y40"/>
      <c r="Z40"/>
      <c r="AA40"/>
      <c r="AB40"/>
    </row>
    <row r="41" spans="1:28" s="18" customFormat="1" ht="14.45" customHeight="1">
      <c r="A41" s="71" t="s">
        <v>78</v>
      </c>
      <c r="B41" s="56">
        <v>1</v>
      </c>
      <c r="C41" s="17">
        <f>SUMIF(H32:H38,"f",C32:C38)</f>
        <v>0</v>
      </c>
      <c r="D41" s="17">
        <f>SUMIF(H32:H38,"f",D32:D38)</f>
        <v>0</v>
      </c>
      <c r="E41" s="17">
        <f>SUMIF(H32:H38,"f",E32:E38)</f>
        <v>0</v>
      </c>
      <c r="F41" s="55" t="s">
        <v>13</v>
      </c>
      <c r="G41" s="56" t="s">
        <v>13</v>
      </c>
      <c r="H41" s="56" t="s">
        <v>13</v>
      </c>
      <c r="I41" s="17">
        <f>SUMIF(H32:H38,"f",I32:I38)</f>
        <v>0</v>
      </c>
      <c r="J41" s="56" t="s">
        <v>13</v>
      </c>
      <c r="K41" s="17">
        <f>SUMIF(H32:H38,"f",K32:K38)</f>
        <v>0</v>
      </c>
      <c r="L41" s="17">
        <f>SUMIF(H32:H38,"f",L32:L38)</f>
        <v>0</v>
      </c>
      <c r="M41" s="17">
        <f>SUMIF(H32:H38,"f",M32:M38)</f>
        <v>0</v>
      </c>
      <c r="N41" s="17">
        <f>SUMIF(H32:H38,"f",N32:N38)</f>
        <v>0</v>
      </c>
      <c r="O41" s="17">
        <f>SUMIF(H32:H38,"f",O32:O38)</f>
        <v>0</v>
      </c>
      <c r="P41" s="56" t="s">
        <v>13</v>
      </c>
      <c r="Q41" s="17">
        <f>SUMIF(H32:H38,"f",Q32:Q38)</f>
        <v>0</v>
      </c>
      <c r="R41" s="17">
        <f>SUMIF(H32:H38,"f",R32:R38)</f>
        <v>0</v>
      </c>
      <c r="S41" s="17">
        <f>SUMIF(H32:H38,"f",S32:S38)</f>
        <v>0</v>
      </c>
      <c r="T41" s="56" t="s">
        <v>13</v>
      </c>
      <c r="U41" s="56" t="s">
        <v>13</v>
      </c>
      <c r="V41" s="56" t="s">
        <v>13</v>
      </c>
      <c r="W41" s="56" t="s">
        <v>13</v>
      </c>
      <c r="X41" s="72" t="s">
        <v>13</v>
      </c>
      <c r="Y41"/>
      <c r="Z41"/>
      <c r="AA41"/>
      <c r="AB41"/>
    </row>
    <row r="42" spans="1:28" ht="14.45" customHeight="1">
      <c r="A42" s="197" t="s">
        <v>31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9"/>
    </row>
    <row r="43" spans="1:28" ht="14.45" customHeight="1">
      <c r="A43" s="58" t="s">
        <v>119</v>
      </c>
      <c r="B43" s="54">
        <v>1</v>
      </c>
      <c r="C43" s="59">
        <v>3.5</v>
      </c>
      <c r="D43" s="55">
        <f t="shared" ref="D43:D49" si="38">IF(C43&gt;0,K43/(I43/C43),0)</f>
        <v>1.8148148148148149</v>
      </c>
      <c r="E43" s="55">
        <f t="shared" ref="E43:E49" si="39">IF(C43&gt;0,R43/(I43/C43),0)</f>
        <v>1.6851851851851851</v>
      </c>
      <c r="F43" s="60">
        <f t="shared" ref="F43:F49" si="40">IF(U43&gt;0,FLOOR((P43+T43)/U43,0.1),0)</f>
        <v>2</v>
      </c>
      <c r="G43" s="16" t="s">
        <v>16</v>
      </c>
      <c r="H43" s="16" t="s">
        <v>18</v>
      </c>
      <c r="I43" s="61">
        <f>K43+R43</f>
        <v>94.5</v>
      </c>
      <c r="J43" s="20">
        <f>P43+T43</f>
        <v>55</v>
      </c>
      <c r="K43" s="61">
        <f>L43+Q43</f>
        <v>49</v>
      </c>
      <c r="L43" s="61">
        <f>M43+N43</f>
        <v>45</v>
      </c>
      <c r="M43" s="54">
        <v>15</v>
      </c>
      <c r="N43" s="62">
        <f t="shared" ref="N43:N49" si="41">O43+P43</f>
        <v>30</v>
      </c>
      <c r="O43" s="54"/>
      <c r="P43" s="54">
        <v>30</v>
      </c>
      <c r="Q43" s="54">
        <v>4</v>
      </c>
      <c r="R43" s="101">
        <f t="shared" ref="R43:R49" si="42">(C43*U43)-K43</f>
        <v>45.5</v>
      </c>
      <c r="S43" s="59">
        <v>20.5</v>
      </c>
      <c r="T43" s="126">
        <f t="shared" ref="T43:T49" si="43">R43-S43</f>
        <v>25</v>
      </c>
      <c r="U43" s="134">
        <v>27</v>
      </c>
      <c r="V43" s="63">
        <v>25</v>
      </c>
      <c r="W43" s="63">
        <v>25</v>
      </c>
      <c r="X43" s="64">
        <v>50</v>
      </c>
    </row>
    <row r="44" spans="1:28" ht="14.45" customHeight="1">
      <c r="A44" s="74" t="s">
        <v>120</v>
      </c>
      <c r="B44" s="54">
        <v>1</v>
      </c>
      <c r="C44" s="59">
        <v>3.5</v>
      </c>
      <c r="D44" s="55">
        <f t="shared" si="38"/>
        <v>1.8148148148148149</v>
      </c>
      <c r="E44" s="55">
        <f t="shared" si="39"/>
        <v>1.6851851851851851</v>
      </c>
      <c r="F44" s="60">
        <f t="shared" si="40"/>
        <v>1.2000000000000002</v>
      </c>
      <c r="G44" s="16" t="s">
        <v>16</v>
      </c>
      <c r="H44" s="16" t="s">
        <v>18</v>
      </c>
      <c r="I44" s="61">
        <f t="shared" ref="I44:I49" si="44">K44+R44</f>
        <v>94.5</v>
      </c>
      <c r="J44" s="20">
        <f t="shared" ref="J44:J49" si="45">P44+T44</f>
        <v>34</v>
      </c>
      <c r="K44" s="61">
        <f t="shared" ref="K44:K49" si="46">L44+Q44</f>
        <v>49</v>
      </c>
      <c r="L44" s="61">
        <f t="shared" ref="L44:L49" si="47">M44+N44</f>
        <v>45</v>
      </c>
      <c r="M44" s="54">
        <v>15</v>
      </c>
      <c r="N44" s="62">
        <f t="shared" si="41"/>
        <v>30</v>
      </c>
      <c r="O44" s="54"/>
      <c r="P44" s="54">
        <v>30</v>
      </c>
      <c r="Q44" s="54">
        <v>4</v>
      </c>
      <c r="R44" s="101">
        <f t="shared" si="42"/>
        <v>45.5</v>
      </c>
      <c r="S44" s="59">
        <v>41.5</v>
      </c>
      <c r="T44" s="126">
        <f t="shared" si="43"/>
        <v>4</v>
      </c>
      <c r="U44" s="134">
        <v>27</v>
      </c>
      <c r="V44" s="63">
        <v>50</v>
      </c>
      <c r="W44" s="63">
        <v>30</v>
      </c>
      <c r="X44" s="64">
        <v>20</v>
      </c>
    </row>
    <row r="45" spans="1:28" ht="14.45" customHeight="1">
      <c r="A45" s="70"/>
      <c r="B45" s="54">
        <v>1</v>
      </c>
      <c r="C45" s="59"/>
      <c r="D45" s="55">
        <f t="shared" si="38"/>
        <v>0</v>
      </c>
      <c r="E45" s="55">
        <f t="shared" si="39"/>
        <v>0</v>
      </c>
      <c r="F45" s="60">
        <f t="shared" si="40"/>
        <v>0</v>
      </c>
      <c r="G45" s="16"/>
      <c r="H45" s="16"/>
      <c r="I45" s="61">
        <f t="shared" si="44"/>
        <v>0</v>
      </c>
      <c r="J45" s="20">
        <f t="shared" si="45"/>
        <v>0</v>
      </c>
      <c r="K45" s="61">
        <f t="shared" si="46"/>
        <v>0</v>
      </c>
      <c r="L45" s="61">
        <f t="shared" si="47"/>
        <v>0</v>
      </c>
      <c r="M45" s="54"/>
      <c r="N45" s="62">
        <f t="shared" si="41"/>
        <v>0</v>
      </c>
      <c r="O45" s="54"/>
      <c r="P45" s="54"/>
      <c r="Q45" s="54"/>
      <c r="R45" s="101">
        <f t="shared" si="42"/>
        <v>0</v>
      </c>
      <c r="S45" s="59"/>
      <c r="T45" s="126">
        <f t="shared" si="43"/>
        <v>0</v>
      </c>
      <c r="U45" s="128"/>
      <c r="V45" s="63"/>
      <c r="W45" s="63"/>
      <c r="X45" s="64"/>
    </row>
    <row r="46" spans="1:28" ht="14.45" customHeight="1">
      <c r="A46" s="70"/>
      <c r="B46" s="54">
        <v>1</v>
      </c>
      <c r="C46" s="59"/>
      <c r="D46" s="55">
        <f t="shared" si="38"/>
        <v>0</v>
      </c>
      <c r="E46" s="55">
        <f t="shared" si="39"/>
        <v>0</v>
      </c>
      <c r="F46" s="60">
        <f t="shared" si="40"/>
        <v>0</v>
      </c>
      <c r="G46" s="16"/>
      <c r="H46" s="16"/>
      <c r="I46" s="61">
        <f t="shared" si="44"/>
        <v>0</v>
      </c>
      <c r="J46" s="20">
        <f t="shared" si="45"/>
        <v>0</v>
      </c>
      <c r="K46" s="61">
        <f t="shared" si="46"/>
        <v>0</v>
      </c>
      <c r="L46" s="61">
        <f t="shared" si="47"/>
        <v>0</v>
      </c>
      <c r="M46" s="54"/>
      <c r="N46" s="62">
        <f t="shared" si="41"/>
        <v>0</v>
      </c>
      <c r="O46" s="54"/>
      <c r="P46" s="54"/>
      <c r="Q46" s="54"/>
      <c r="R46" s="101">
        <f t="shared" si="42"/>
        <v>0</v>
      </c>
      <c r="S46" s="59"/>
      <c r="T46" s="126">
        <f t="shared" si="43"/>
        <v>0</v>
      </c>
      <c r="U46" s="128"/>
      <c r="V46" s="63"/>
      <c r="W46" s="63"/>
      <c r="X46" s="64"/>
    </row>
    <row r="47" spans="1:28" ht="14.45" customHeight="1">
      <c r="A47" s="70"/>
      <c r="B47" s="54">
        <v>1</v>
      </c>
      <c r="C47" s="59"/>
      <c r="D47" s="55">
        <f t="shared" si="38"/>
        <v>0</v>
      </c>
      <c r="E47" s="55">
        <f t="shared" si="39"/>
        <v>0</v>
      </c>
      <c r="F47" s="60">
        <f t="shared" si="40"/>
        <v>0</v>
      </c>
      <c r="G47" s="16"/>
      <c r="H47" s="16"/>
      <c r="I47" s="61">
        <f t="shared" si="44"/>
        <v>0</v>
      </c>
      <c r="J47" s="20">
        <f t="shared" si="45"/>
        <v>0</v>
      </c>
      <c r="K47" s="61">
        <f t="shared" si="46"/>
        <v>0</v>
      </c>
      <c r="L47" s="61">
        <f t="shared" si="47"/>
        <v>0</v>
      </c>
      <c r="M47" s="54"/>
      <c r="N47" s="62">
        <f t="shared" si="41"/>
        <v>0</v>
      </c>
      <c r="O47" s="54"/>
      <c r="P47" s="54"/>
      <c r="Q47" s="54"/>
      <c r="R47" s="101">
        <f t="shared" si="42"/>
        <v>0</v>
      </c>
      <c r="S47" s="59"/>
      <c r="T47" s="126">
        <f t="shared" si="43"/>
        <v>0</v>
      </c>
      <c r="U47" s="128"/>
      <c r="V47" s="63"/>
      <c r="W47" s="63"/>
      <c r="X47" s="64"/>
    </row>
    <row r="48" spans="1:28" ht="14.45" customHeight="1">
      <c r="A48" s="70"/>
      <c r="B48" s="54">
        <v>1</v>
      </c>
      <c r="C48" s="59"/>
      <c r="D48" s="55">
        <f t="shared" si="38"/>
        <v>0</v>
      </c>
      <c r="E48" s="55">
        <f t="shared" si="39"/>
        <v>0</v>
      </c>
      <c r="F48" s="60">
        <f t="shared" si="40"/>
        <v>0</v>
      </c>
      <c r="G48" s="16"/>
      <c r="H48" s="16"/>
      <c r="I48" s="61">
        <f t="shared" si="44"/>
        <v>0</v>
      </c>
      <c r="J48" s="20">
        <f t="shared" si="45"/>
        <v>0</v>
      </c>
      <c r="K48" s="61">
        <f t="shared" si="46"/>
        <v>0</v>
      </c>
      <c r="L48" s="61">
        <f t="shared" si="47"/>
        <v>0</v>
      </c>
      <c r="M48" s="54"/>
      <c r="N48" s="62">
        <f t="shared" si="41"/>
        <v>0</v>
      </c>
      <c r="O48" s="54"/>
      <c r="P48" s="54"/>
      <c r="Q48" s="54"/>
      <c r="R48" s="101">
        <f t="shared" si="42"/>
        <v>0</v>
      </c>
      <c r="S48" s="59"/>
      <c r="T48" s="126">
        <f t="shared" si="43"/>
        <v>0</v>
      </c>
      <c r="U48" s="128"/>
      <c r="V48" s="63"/>
      <c r="W48" s="63"/>
      <c r="X48" s="64"/>
    </row>
    <row r="49" spans="1:28" ht="14.45" customHeight="1">
      <c r="A49" s="70"/>
      <c r="B49" s="54">
        <v>1</v>
      </c>
      <c r="C49" s="59"/>
      <c r="D49" s="55">
        <f t="shared" si="38"/>
        <v>0</v>
      </c>
      <c r="E49" s="55">
        <f t="shared" si="39"/>
        <v>0</v>
      </c>
      <c r="F49" s="60">
        <f t="shared" si="40"/>
        <v>0</v>
      </c>
      <c r="G49" s="16"/>
      <c r="H49" s="16"/>
      <c r="I49" s="61">
        <f t="shared" si="44"/>
        <v>0</v>
      </c>
      <c r="J49" s="20">
        <f t="shared" si="45"/>
        <v>0</v>
      </c>
      <c r="K49" s="61">
        <f t="shared" si="46"/>
        <v>0</v>
      </c>
      <c r="L49" s="61">
        <f t="shared" si="47"/>
        <v>0</v>
      </c>
      <c r="M49" s="54"/>
      <c r="N49" s="62">
        <f t="shared" si="41"/>
        <v>0</v>
      </c>
      <c r="O49" s="54"/>
      <c r="P49" s="54"/>
      <c r="Q49" s="54"/>
      <c r="R49" s="101">
        <f t="shared" si="42"/>
        <v>0</v>
      </c>
      <c r="S49" s="59"/>
      <c r="T49" s="126">
        <f t="shared" si="43"/>
        <v>0</v>
      </c>
      <c r="U49" s="128"/>
      <c r="V49" s="63"/>
      <c r="W49" s="63"/>
      <c r="X49" s="64"/>
    </row>
    <row r="50" spans="1:28" s="18" customFormat="1" ht="14.45" customHeight="1">
      <c r="A50" s="71" t="s">
        <v>77</v>
      </c>
      <c r="B50" s="56">
        <v>1</v>
      </c>
      <c r="C50" s="17">
        <f>SUM(C43:C49)</f>
        <v>7</v>
      </c>
      <c r="D50" s="17">
        <f>SUM(D43:D49)</f>
        <v>3.6296296296296298</v>
      </c>
      <c r="E50" s="17">
        <f>SUM(E43:E49)</f>
        <v>3.3703703703703702</v>
      </c>
      <c r="F50" s="55" t="s">
        <v>13</v>
      </c>
      <c r="G50" s="56" t="s">
        <v>13</v>
      </c>
      <c r="H50" s="56" t="s">
        <v>13</v>
      </c>
      <c r="I50" s="17">
        <f>SUM(I43:I49)</f>
        <v>189</v>
      </c>
      <c r="J50" s="55" t="s">
        <v>13</v>
      </c>
      <c r="K50" s="17">
        <f>SUM(K43:K49)</f>
        <v>98</v>
      </c>
      <c r="L50" s="17">
        <f>SUM(L43:L49)</f>
        <v>90</v>
      </c>
      <c r="M50" s="17">
        <f>SUM(M43:M49)</f>
        <v>30</v>
      </c>
      <c r="N50" s="17">
        <f>SUM(N43:N49)</f>
        <v>60</v>
      </c>
      <c r="O50" s="17">
        <f>SUM(O43:O49)</f>
        <v>0</v>
      </c>
      <c r="P50" s="55" t="s">
        <v>13</v>
      </c>
      <c r="Q50" s="17">
        <f>SUM(Q43:Q49)</f>
        <v>8</v>
      </c>
      <c r="R50" s="17">
        <f>SUM(R43:R49)</f>
        <v>91</v>
      </c>
      <c r="S50" s="17">
        <f>SUM(S43:S49)</f>
        <v>62</v>
      </c>
      <c r="T50" s="55" t="s">
        <v>13</v>
      </c>
      <c r="U50" s="56" t="s">
        <v>13</v>
      </c>
      <c r="V50" s="56" t="s">
        <v>13</v>
      </c>
      <c r="W50" s="56" t="s">
        <v>13</v>
      </c>
      <c r="X50" s="72" t="s">
        <v>13</v>
      </c>
      <c r="Y50"/>
      <c r="Z50"/>
      <c r="AA50"/>
      <c r="AB50"/>
    </row>
    <row r="51" spans="1:28" s="18" customFormat="1" ht="14.45" customHeight="1">
      <c r="A51" s="71" t="s">
        <v>26</v>
      </c>
      <c r="B51" s="56">
        <v>1</v>
      </c>
      <c r="C51" s="55" t="s">
        <v>13</v>
      </c>
      <c r="D51" s="55" t="s">
        <v>13</v>
      </c>
      <c r="E51" s="55" t="s">
        <v>13</v>
      </c>
      <c r="F51" s="17">
        <f>SUM(F43:F49)</f>
        <v>3.2</v>
      </c>
      <c r="G51" s="56" t="s">
        <v>13</v>
      </c>
      <c r="H51" s="56" t="s">
        <v>13</v>
      </c>
      <c r="I51" s="56" t="s">
        <v>13</v>
      </c>
      <c r="J51" s="17">
        <f>SUM(J43:J49)</f>
        <v>89</v>
      </c>
      <c r="K51" s="56" t="s">
        <v>13</v>
      </c>
      <c r="L51" s="56" t="s">
        <v>13</v>
      </c>
      <c r="M51" s="56" t="s">
        <v>13</v>
      </c>
      <c r="N51" s="56" t="s">
        <v>13</v>
      </c>
      <c r="O51" s="56" t="s">
        <v>13</v>
      </c>
      <c r="P51" s="17">
        <f>SUM(P43:P49)</f>
        <v>60</v>
      </c>
      <c r="Q51" s="56" t="s">
        <v>13</v>
      </c>
      <c r="R51" s="56" t="s">
        <v>13</v>
      </c>
      <c r="S51" s="56" t="s">
        <v>13</v>
      </c>
      <c r="T51" s="17">
        <f>SUM(T43:T49)</f>
        <v>29</v>
      </c>
      <c r="U51" s="20" t="s">
        <v>13</v>
      </c>
      <c r="V51" s="56" t="s">
        <v>13</v>
      </c>
      <c r="W51" s="56" t="s">
        <v>13</v>
      </c>
      <c r="X51" s="72" t="s">
        <v>13</v>
      </c>
      <c r="Y51"/>
      <c r="Z51"/>
      <c r="AA51"/>
      <c r="AB51"/>
    </row>
    <row r="52" spans="1:28" s="18" customFormat="1" ht="14.45" customHeight="1">
      <c r="A52" s="71" t="s">
        <v>78</v>
      </c>
      <c r="B52" s="56">
        <v>1</v>
      </c>
      <c r="C52" s="17">
        <f>SUMIF(H43:H49,"f",C43:C49)</f>
        <v>0</v>
      </c>
      <c r="D52" s="17">
        <f>SUMIF(H43:H49,"f",D43:D49)</f>
        <v>0</v>
      </c>
      <c r="E52" s="17">
        <f>SUMIF(H43:H49,"f",E43:E49)</f>
        <v>0</v>
      </c>
      <c r="F52" s="55" t="s">
        <v>13</v>
      </c>
      <c r="G52" s="56" t="s">
        <v>13</v>
      </c>
      <c r="H52" s="56" t="s">
        <v>13</v>
      </c>
      <c r="I52" s="17">
        <f>SUMIF(H43:H49,"f",I43:I49)</f>
        <v>0</v>
      </c>
      <c r="J52" s="56" t="s">
        <v>13</v>
      </c>
      <c r="K52" s="17">
        <f>SUMIF(H43:H49,"f",K43:K49)</f>
        <v>0</v>
      </c>
      <c r="L52" s="17">
        <f>SUMIF(H43:H49,"f",L43:L49)</f>
        <v>0</v>
      </c>
      <c r="M52" s="17">
        <f>SUMIF(H43:H49,"f",M43:M49)</f>
        <v>0</v>
      </c>
      <c r="N52" s="17">
        <f>SUMIF(H43:H49,"f",N43:N49)</f>
        <v>0</v>
      </c>
      <c r="O52" s="17">
        <f>SUMIF(H43:H49,"f",O43:O49)</f>
        <v>0</v>
      </c>
      <c r="P52" s="56" t="s">
        <v>13</v>
      </c>
      <c r="Q52" s="17">
        <f>SUMIF(H43:H49,"f",Q43:Q49)</f>
        <v>0</v>
      </c>
      <c r="R52" s="17">
        <f>SUMIF(H43:H49,"f",R43:R49)</f>
        <v>0</v>
      </c>
      <c r="S52" s="17">
        <f>SUMIF(H43:H49,"f",S43:S49)</f>
        <v>0</v>
      </c>
      <c r="T52" s="56" t="s">
        <v>13</v>
      </c>
      <c r="U52" s="56" t="s">
        <v>13</v>
      </c>
      <c r="V52" s="56" t="s">
        <v>13</v>
      </c>
      <c r="W52" s="56" t="s">
        <v>13</v>
      </c>
      <c r="X52" s="72" t="s">
        <v>13</v>
      </c>
      <c r="Y52"/>
      <c r="Z52"/>
      <c r="AA52"/>
      <c r="AB52"/>
    </row>
    <row r="53" spans="1:28" ht="14.45" customHeight="1">
      <c r="A53" s="197" t="s">
        <v>34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9"/>
    </row>
    <row r="54" spans="1:28" ht="28.5" customHeight="1">
      <c r="A54" s="75" t="s">
        <v>220</v>
      </c>
      <c r="B54" s="66">
        <v>1</v>
      </c>
      <c r="C54" s="67">
        <v>3</v>
      </c>
      <c r="D54" s="55">
        <f t="shared" ref="D54:D55" si="48">IF(C54&gt;0,K54/(I54/C54),0)</f>
        <v>1.8</v>
      </c>
      <c r="E54" s="55">
        <f t="shared" ref="E54:E55" si="49">IF(C54&gt;0,R54/(I54/C54),0)</f>
        <v>1.2</v>
      </c>
      <c r="F54" s="55">
        <f t="shared" ref="F54:F55" si="50">IF(U54&gt;0,FLOOR((P54+T54)/U54,0.1),0)</f>
        <v>0.60000000000000009</v>
      </c>
      <c r="G54" s="57" t="s">
        <v>20</v>
      </c>
      <c r="H54" s="57" t="s">
        <v>19</v>
      </c>
      <c r="I54" s="20">
        <f>K54+R54</f>
        <v>75</v>
      </c>
      <c r="J54" s="20">
        <f>P54+T54</f>
        <v>15</v>
      </c>
      <c r="K54" s="20">
        <f>L54+Q54</f>
        <v>45</v>
      </c>
      <c r="L54" s="20">
        <f>M54+N54</f>
        <v>45</v>
      </c>
      <c r="M54" s="66"/>
      <c r="N54" s="56">
        <f t="shared" ref="N54:N55" si="51">O54+P54</f>
        <v>45</v>
      </c>
      <c r="O54" s="66">
        <v>45</v>
      </c>
      <c r="P54" s="66"/>
      <c r="Q54" s="66"/>
      <c r="R54" s="101">
        <f t="shared" ref="R54:R55" si="52">(C54*U54)-K54</f>
        <v>30</v>
      </c>
      <c r="S54" s="67">
        <v>15</v>
      </c>
      <c r="T54" s="126">
        <f t="shared" ref="T54:T55" si="53">R54-S54</f>
        <v>15</v>
      </c>
      <c r="U54" s="127">
        <v>25</v>
      </c>
      <c r="V54" s="68">
        <v>40</v>
      </c>
      <c r="W54" s="68">
        <v>35</v>
      </c>
      <c r="X54" s="69">
        <v>25</v>
      </c>
    </row>
    <row r="55" spans="1:28" ht="14.45" customHeight="1">
      <c r="A55" s="70"/>
      <c r="B55" s="54">
        <v>1</v>
      </c>
      <c r="C55" s="59"/>
      <c r="D55" s="55">
        <f t="shared" si="48"/>
        <v>0</v>
      </c>
      <c r="E55" s="55">
        <f t="shared" si="49"/>
        <v>0</v>
      </c>
      <c r="F55" s="60">
        <f t="shared" si="50"/>
        <v>0</v>
      </c>
      <c r="G55" s="16"/>
      <c r="H55" s="16"/>
      <c r="I55" s="61">
        <f t="shared" ref="I55" si="54">K55+R55</f>
        <v>0</v>
      </c>
      <c r="J55" s="20">
        <f t="shared" ref="J55" si="55">P55+T55</f>
        <v>0</v>
      </c>
      <c r="K55" s="61">
        <f t="shared" ref="K55" si="56">L55+Q55</f>
        <v>0</v>
      </c>
      <c r="L55" s="61">
        <f t="shared" ref="L55" si="57">M55+N55</f>
        <v>0</v>
      </c>
      <c r="M55" s="54"/>
      <c r="N55" s="62">
        <f t="shared" si="51"/>
        <v>0</v>
      </c>
      <c r="O55" s="54"/>
      <c r="P55" s="54"/>
      <c r="Q55" s="54"/>
      <c r="R55" s="101">
        <f t="shared" si="52"/>
        <v>0</v>
      </c>
      <c r="S55" s="59"/>
      <c r="T55" s="126">
        <f t="shared" si="53"/>
        <v>0</v>
      </c>
      <c r="U55" s="128"/>
      <c r="V55" s="63"/>
      <c r="W55" s="63"/>
      <c r="X55" s="64"/>
    </row>
    <row r="56" spans="1:28" s="18" customFormat="1" ht="14.45" customHeight="1">
      <c r="A56" s="71" t="s">
        <v>77</v>
      </c>
      <c r="B56" s="56">
        <v>1</v>
      </c>
      <c r="C56" s="17">
        <f>SUM(C54:C55)</f>
        <v>3</v>
      </c>
      <c r="D56" s="17">
        <f>SUM(D54:D55)</f>
        <v>1.8</v>
      </c>
      <c r="E56" s="17">
        <f>SUM(E54:E55)</f>
        <v>1.2</v>
      </c>
      <c r="F56" s="55" t="s">
        <v>13</v>
      </c>
      <c r="G56" s="56" t="s">
        <v>13</v>
      </c>
      <c r="H56" s="56" t="s">
        <v>13</v>
      </c>
      <c r="I56" s="17">
        <f>SUM(I54:I55)</f>
        <v>75</v>
      </c>
      <c r="J56" s="55" t="s">
        <v>13</v>
      </c>
      <c r="K56" s="17">
        <f>SUM(K54:K55)</f>
        <v>45</v>
      </c>
      <c r="L56" s="17">
        <f>SUM(L54:L55)</f>
        <v>45</v>
      </c>
      <c r="M56" s="17">
        <f>SUM(M54:M55)</f>
        <v>0</v>
      </c>
      <c r="N56" s="17">
        <f>SUM(N54:N55)</f>
        <v>45</v>
      </c>
      <c r="O56" s="17">
        <f>SUM(O54:O55)</f>
        <v>45</v>
      </c>
      <c r="P56" s="55" t="s">
        <v>13</v>
      </c>
      <c r="Q56" s="17">
        <f>SUM(Q54:Q55)</f>
        <v>0</v>
      </c>
      <c r="R56" s="17">
        <f>SUM(R54:R55)</f>
        <v>30</v>
      </c>
      <c r="S56" s="17">
        <f>SUM(S54:S55)</f>
        <v>15</v>
      </c>
      <c r="T56" s="55" t="s">
        <v>13</v>
      </c>
      <c r="U56" s="56" t="s">
        <v>13</v>
      </c>
      <c r="V56" s="56" t="s">
        <v>13</v>
      </c>
      <c r="W56" s="56" t="s">
        <v>13</v>
      </c>
      <c r="X56" s="72" t="s">
        <v>13</v>
      </c>
      <c r="Y56"/>
      <c r="Z56"/>
      <c r="AA56"/>
      <c r="AB56"/>
    </row>
    <row r="57" spans="1:28" s="18" customFormat="1" ht="14.45" customHeight="1">
      <c r="A57" s="71" t="s">
        <v>26</v>
      </c>
      <c r="B57" s="56">
        <v>1</v>
      </c>
      <c r="C57" s="55" t="s">
        <v>13</v>
      </c>
      <c r="D57" s="55" t="s">
        <v>13</v>
      </c>
      <c r="E57" s="55" t="s">
        <v>13</v>
      </c>
      <c r="F57" s="17">
        <f>SUM(F54:F55)</f>
        <v>0.60000000000000009</v>
      </c>
      <c r="G57" s="56" t="s">
        <v>13</v>
      </c>
      <c r="H57" s="56" t="s">
        <v>13</v>
      </c>
      <c r="I57" s="56" t="s">
        <v>13</v>
      </c>
      <c r="J57" s="17">
        <f>SUM(J54:J55)</f>
        <v>15</v>
      </c>
      <c r="K57" s="56" t="s">
        <v>13</v>
      </c>
      <c r="L57" s="56" t="s">
        <v>13</v>
      </c>
      <c r="M57" s="56" t="s">
        <v>13</v>
      </c>
      <c r="N57" s="56" t="s">
        <v>13</v>
      </c>
      <c r="O57" s="56" t="s">
        <v>13</v>
      </c>
      <c r="P57" s="17">
        <f>SUM(P54:P55)</f>
        <v>0</v>
      </c>
      <c r="Q57" s="56" t="s">
        <v>13</v>
      </c>
      <c r="R57" s="56" t="s">
        <v>13</v>
      </c>
      <c r="S57" s="56" t="s">
        <v>13</v>
      </c>
      <c r="T57" s="17">
        <f>SUM(T54:T55)</f>
        <v>15</v>
      </c>
      <c r="U57" s="20" t="s">
        <v>13</v>
      </c>
      <c r="V57" s="56" t="s">
        <v>13</v>
      </c>
      <c r="W57" s="56" t="s">
        <v>13</v>
      </c>
      <c r="X57" s="72" t="s">
        <v>13</v>
      </c>
      <c r="Y57"/>
      <c r="Z57"/>
      <c r="AA57"/>
      <c r="AB57"/>
    </row>
    <row r="58" spans="1:28" s="18" customFormat="1" ht="14.45" customHeight="1">
      <c r="A58" s="71" t="s">
        <v>78</v>
      </c>
      <c r="B58" s="56">
        <v>1</v>
      </c>
      <c r="C58" s="17">
        <f>SUMIF(H54:H55,"f",C54:C55)</f>
        <v>3</v>
      </c>
      <c r="D58" s="17">
        <f>SUMIF(H54:H55,"f",D54:D55)</f>
        <v>1.8</v>
      </c>
      <c r="E58" s="17">
        <f>SUMIF(H54:H55,"f",E54:E55)</f>
        <v>1.2</v>
      </c>
      <c r="F58" s="55" t="s">
        <v>13</v>
      </c>
      <c r="G58" s="56" t="s">
        <v>13</v>
      </c>
      <c r="H58" s="56" t="s">
        <v>13</v>
      </c>
      <c r="I58" s="17">
        <f>SUMIF(H54:H55,"f",I54:I55)</f>
        <v>75</v>
      </c>
      <c r="J58" s="56" t="s">
        <v>13</v>
      </c>
      <c r="K58" s="17">
        <f>SUMIF(H54:H55,"f",K54:K55)</f>
        <v>45</v>
      </c>
      <c r="L58" s="17">
        <f>SUMIF(H54:H55,"f",L54:L55)</f>
        <v>45</v>
      </c>
      <c r="M58" s="17">
        <f>SUMIF(H54:H55,"f",M54:M55)</f>
        <v>0</v>
      </c>
      <c r="N58" s="17">
        <f>SUMIF(H54:H55,"f",N54:N55)</f>
        <v>45</v>
      </c>
      <c r="O58" s="17">
        <f>SUMIF(H54:H55,"f",O54:O55)</f>
        <v>45</v>
      </c>
      <c r="P58" s="56" t="s">
        <v>13</v>
      </c>
      <c r="Q58" s="17">
        <f>SUMIF(H54:H55,"f",Q54:Q55)</f>
        <v>0</v>
      </c>
      <c r="R58" s="17">
        <f>SUMIF(H54:H55,"f",R54:R55)</f>
        <v>30</v>
      </c>
      <c r="S58" s="17">
        <f>SUMIF(H54:H55,"f",S54:S55)</f>
        <v>15</v>
      </c>
      <c r="T58" s="56" t="s">
        <v>13</v>
      </c>
      <c r="U58" s="56" t="s">
        <v>13</v>
      </c>
      <c r="V58" s="56" t="s">
        <v>13</v>
      </c>
      <c r="W58" s="56" t="s">
        <v>13</v>
      </c>
      <c r="X58" s="72" t="s">
        <v>13</v>
      </c>
      <c r="Y58"/>
      <c r="Z58"/>
      <c r="AA58"/>
      <c r="AB58"/>
    </row>
    <row r="59" spans="1:28" ht="14.45" customHeight="1">
      <c r="A59" s="197" t="s">
        <v>32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9"/>
    </row>
    <row r="60" spans="1:28" ht="14.45" customHeight="1">
      <c r="A60" s="58" t="s">
        <v>122</v>
      </c>
      <c r="B60" s="54">
        <v>1</v>
      </c>
      <c r="C60" s="59">
        <v>0.5</v>
      </c>
      <c r="D60" s="55">
        <f t="shared" ref="D60:D64" si="58">IF(C60&gt;0,K60/(I60/C60),0)</f>
        <v>0.16</v>
      </c>
      <c r="E60" s="55">
        <f t="shared" ref="E60:E64" si="59">IF(C60&gt;0,R60/(I60/C60),0)</f>
        <v>0.34</v>
      </c>
      <c r="F60" s="60">
        <f t="shared" ref="F60:F64" si="60">IF(U60&gt;0,FLOOR((P60+T60)/U60,0.1),0)</f>
        <v>0</v>
      </c>
      <c r="G60" s="16" t="s">
        <v>15</v>
      </c>
      <c r="H60" s="16" t="s">
        <v>18</v>
      </c>
      <c r="I60" s="61">
        <f>K60+R60</f>
        <v>12.5</v>
      </c>
      <c r="J60" s="20">
        <f>P60+T60</f>
        <v>0</v>
      </c>
      <c r="K60" s="61">
        <f>L60+Q60</f>
        <v>4</v>
      </c>
      <c r="L60" s="61">
        <f>M60+N60</f>
        <v>4</v>
      </c>
      <c r="M60" s="54">
        <v>4</v>
      </c>
      <c r="N60" s="62">
        <f t="shared" ref="N60:N64" si="61">O60+P60</f>
        <v>0</v>
      </c>
      <c r="O60" s="54"/>
      <c r="P60" s="54"/>
      <c r="Q60" s="54"/>
      <c r="R60" s="101">
        <f t="shared" ref="R60:R64" si="62">(C60*U60)-K60</f>
        <v>8.5</v>
      </c>
      <c r="S60" s="59">
        <v>8.5</v>
      </c>
      <c r="T60" s="126">
        <f t="shared" ref="T60:T64" si="63">R60-S60</f>
        <v>0</v>
      </c>
      <c r="U60" s="134">
        <v>25</v>
      </c>
      <c r="V60" s="63"/>
      <c r="W60" s="63"/>
      <c r="X60" s="64"/>
    </row>
    <row r="61" spans="1:28" ht="14.45" customHeight="1">
      <c r="A61" s="70"/>
      <c r="B61" s="54">
        <v>1</v>
      </c>
      <c r="C61" s="59"/>
      <c r="D61" s="55">
        <f t="shared" si="58"/>
        <v>0</v>
      </c>
      <c r="E61" s="55">
        <f t="shared" si="59"/>
        <v>0</v>
      </c>
      <c r="F61" s="60">
        <f t="shared" si="60"/>
        <v>0</v>
      </c>
      <c r="G61" s="16"/>
      <c r="H61" s="16"/>
      <c r="I61" s="61">
        <f t="shared" ref="I61:I64" si="64">K61+R61</f>
        <v>0</v>
      </c>
      <c r="J61" s="20">
        <f t="shared" ref="J61:J64" si="65">P61+T61</f>
        <v>0</v>
      </c>
      <c r="K61" s="61">
        <f t="shared" ref="K61:K64" si="66">L61+Q61</f>
        <v>0</v>
      </c>
      <c r="L61" s="61">
        <f t="shared" ref="L61:L64" si="67">M61+N61</f>
        <v>0</v>
      </c>
      <c r="M61" s="54"/>
      <c r="N61" s="62">
        <f t="shared" si="61"/>
        <v>0</v>
      </c>
      <c r="O61" s="54"/>
      <c r="P61" s="54"/>
      <c r="Q61" s="54"/>
      <c r="R61" s="101">
        <f t="shared" si="62"/>
        <v>0</v>
      </c>
      <c r="S61" s="59"/>
      <c r="T61" s="126">
        <f t="shared" si="63"/>
        <v>0</v>
      </c>
      <c r="U61" s="128"/>
      <c r="V61" s="63"/>
      <c r="W61" s="63"/>
      <c r="X61" s="64"/>
    </row>
    <row r="62" spans="1:28" ht="14.45" customHeight="1">
      <c r="A62" s="70"/>
      <c r="B62" s="54">
        <v>1</v>
      </c>
      <c r="C62" s="59"/>
      <c r="D62" s="55">
        <f t="shared" si="58"/>
        <v>0</v>
      </c>
      <c r="E62" s="55">
        <f t="shared" si="59"/>
        <v>0</v>
      </c>
      <c r="F62" s="60">
        <f t="shared" si="60"/>
        <v>0</v>
      </c>
      <c r="G62" s="16"/>
      <c r="H62" s="16"/>
      <c r="I62" s="61">
        <f t="shared" si="64"/>
        <v>0</v>
      </c>
      <c r="J62" s="20">
        <f t="shared" si="65"/>
        <v>0</v>
      </c>
      <c r="K62" s="61">
        <f t="shared" si="66"/>
        <v>0</v>
      </c>
      <c r="L62" s="61">
        <f t="shared" si="67"/>
        <v>0</v>
      </c>
      <c r="M62" s="54"/>
      <c r="N62" s="62">
        <f t="shared" si="61"/>
        <v>0</v>
      </c>
      <c r="O62" s="54"/>
      <c r="P62" s="54"/>
      <c r="Q62" s="54"/>
      <c r="R62" s="101">
        <f t="shared" si="62"/>
        <v>0</v>
      </c>
      <c r="S62" s="59"/>
      <c r="T62" s="126">
        <f t="shared" si="63"/>
        <v>0</v>
      </c>
      <c r="U62" s="128"/>
      <c r="V62" s="63"/>
      <c r="W62" s="63"/>
      <c r="X62" s="64"/>
    </row>
    <row r="63" spans="1:28" ht="14.45" customHeight="1">
      <c r="A63" s="70"/>
      <c r="B63" s="54">
        <v>1</v>
      </c>
      <c r="C63" s="59"/>
      <c r="D63" s="55">
        <f t="shared" si="58"/>
        <v>0</v>
      </c>
      <c r="E63" s="55">
        <f t="shared" si="59"/>
        <v>0</v>
      </c>
      <c r="F63" s="60">
        <f t="shared" si="60"/>
        <v>0</v>
      </c>
      <c r="G63" s="16"/>
      <c r="H63" s="16"/>
      <c r="I63" s="61">
        <f t="shared" si="64"/>
        <v>0</v>
      </c>
      <c r="J63" s="20">
        <f t="shared" si="65"/>
        <v>0</v>
      </c>
      <c r="K63" s="61">
        <f t="shared" si="66"/>
        <v>0</v>
      </c>
      <c r="L63" s="61">
        <f t="shared" si="67"/>
        <v>0</v>
      </c>
      <c r="M63" s="54"/>
      <c r="N63" s="62">
        <f t="shared" si="61"/>
        <v>0</v>
      </c>
      <c r="O63" s="54"/>
      <c r="P63" s="54"/>
      <c r="Q63" s="54"/>
      <c r="R63" s="101">
        <f t="shared" si="62"/>
        <v>0</v>
      </c>
      <c r="S63" s="59"/>
      <c r="T63" s="126">
        <f t="shared" si="63"/>
        <v>0</v>
      </c>
      <c r="U63" s="128"/>
      <c r="V63" s="63"/>
      <c r="W63" s="63"/>
      <c r="X63" s="64"/>
    </row>
    <row r="64" spans="1:28" ht="14.45" customHeight="1">
      <c r="A64" s="70"/>
      <c r="B64" s="54">
        <v>1</v>
      </c>
      <c r="C64" s="59"/>
      <c r="D64" s="55">
        <f t="shared" si="58"/>
        <v>0</v>
      </c>
      <c r="E64" s="55">
        <f t="shared" si="59"/>
        <v>0</v>
      </c>
      <c r="F64" s="60">
        <f t="shared" si="60"/>
        <v>0</v>
      </c>
      <c r="G64" s="16"/>
      <c r="H64" s="16"/>
      <c r="I64" s="61">
        <f t="shared" si="64"/>
        <v>0</v>
      </c>
      <c r="J64" s="20">
        <f t="shared" si="65"/>
        <v>0</v>
      </c>
      <c r="K64" s="61">
        <f t="shared" si="66"/>
        <v>0</v>
      </c>
      <c r="L64" s="61">
        <f t="shared" si="67"/>
        <v>0</v>
      </c>
      <c r="M64" s="54"/>
      <c r="N64" s="62">
        <f t="shared" si="61"/>
        <v>0</v>
      </c>
      <c r="O64" s="54"/>
      <c r="P64" s="54"/>
      <c r="Q64" s="54"/>
      <c r="R64" s="101">
        <f t="shared" si="62"/>
        <v>0</v>
      </c>
      <c r="S64" s="59"/>
      <c r="T64" s="126">
        <f t="shared" si="63"/>
        <v>0</v>
      </c>
      <c r="U64" s="128"/>
      <c r="V64" s="63"/>
      <c r="W64" s="63"/>
      <c r="X64" s="64"/>
    </row>
    <row r="65" spans="1:28" s="18" customFormat="1" ht="14.45" customHeight="1">
      <c r="A65" s="71" t="s">
        <v>77</v>
      </c>
      <c r="B65" s="56">
        <v>1</v>
      </c>
      <c r="C65" s="17">
        <f>SUM(C60:C64)</f>
        <v>0.5</v>
      </c>
      <c r="D65" s="17">
        <f>SUM(D60:D64)</f>
        <v>0.16</v>
      </c>
      <c r="E65" s="17">
        <f>SUM(E60:E64)</f>
        <v>0.34</v>
      </c>
      <c r="F65" s="55" t="s">
        <v>13</v>
      </c>
      <c r="G65" s="56" t="s">
        <v>13</v>
      </c>
      <c r="H65" s="56" t="s">
        <v>13</v>
      </c>
      <c r="I65" s="17">
        <f>SUM(I60:I64)</f>
        <v>12.5</v>
      </c>
      <c r="J65" s="55" t="s">
        <v>13</v>
      </c>
      <c r="K65" s="17">
        <f>SUM(K60:K64)</f>
        <v>4</v>
      </c>
      <c r="L65" s="17">
        <f>SUM(L60:L64)</f>
        <v>4</v>
      </c>
      <c r="M65" s="17">
        <f>SUM(M60:M64)</f>
        <v>4</v>
      </c>
      <c r="N65" s="17">
        <f>SUM(N60:N64)</f>
        <v>0</v>
      </c>
      <c r="O65" s="17">
        <f>SUM(O60:O64)</f>
        <v>0</v>
      </c>
      <c r="P65" s="55" t="s">
        <v>13</v>
      </c>
      <c r="Q65" s="17">
        <f>SUM(Q60:Q64)</f>
        <v>0</v>
      </c>
      <c r="R65" s="17">
        <f>SUM(R60:R64)</f>
        <v>8.5</v>
      </c>
      <c r="S65" s="17">
        <f>SUM(S60:S64)</f>
        <v>8.5</v>
      </c>
      <c r="T65" s="55" t="s">
        <v>13</v>
      </c>
      <c r="U65" s="56" t="s">
        <v>13</v>
      </c>
      <c r="V65" s="56" t="s">
        <v>13</v>
      </c>
      <c r="W65" s="56" t="s">
        <v>13</v>
      </c>
      <c r="X65" s="72" t="s">
        <v>13</v>
      </c>
      <c r="Y65"/>
      <c r="Z65"/>
      <c r="AA65"/>
      <c r="AB65"/>
    </row>
    <row r="66" spans="1:28" s="18" customFormat="1" ht="14.45" customHeight="1">
      <c r="A66" s="71" t="s">
        <v>26</v>
      </c>
      <c r="B66" s="56">
        <v>1</v>
      </c>
      <c r="C66" s="55" t="s">
        <v>13</v>
      </c>
      <c r="D66" s="55" t="s">
        <v>13</v>
      </c>
      <c r="E66" s="55" t="s">
        <v>13</v>
      </c>
      <c r="F66" s="17">
        <f>SUM(F60:F64)</f>
        <v>0</v>
      </c>
      <c r="G66" s="56" t="s">
        <v>13</v>
      </c>
      <c r="H66" s="56" t="s">
        <v>13</v>
      </c>
      <c r="I66" s="56" t="s">
        <v>13</v>
      </c>
      <c r="J66" s="17">
        <f>SUM(J60:J64)</f>
        <v>0</v>
      </c>
      <c r="K66" s="56" t="s">
        <v>13</v>
      </c>
      <c r="L66" s="56" t="s">
        <v>13</v>
      </c>
      <c r="M66" s="56" t="s">
        <v>13</v>
      </c>
      <c r="N66" s="56" t="s">
        <v>13</v>
      </c>
      <c r="O66" s="56" t="s">
        <v>13</v>
      </c>
      <c r="P66" s="17">
        <f>SUM(P60:P64)</f>
        <v>0</v>
      </c>
      <c r="Q66" s="56" t="s">
        <v>13</v>
      </c>
      <c r="R66" s="56" t="s">
        <v>13</v>
      </c>
      <c r="S66" s="56" t="s">
        <v>13</v>
      </c>
      <c r="T66" s="17">
        <f>SUM(T60:T64)</f>
        <v>0</v>
      </c>
      <c r="U66" s="20" t="s">
        <v>13</v>
      </c>
      <c r="V66" s="56" t="s">
        <v>13</v>
      </c>
      <c r="W66" s="56" t="s">
        <v>13</v>
      </c>
      <c r="X66" s="72" t="s">
        <v>13</v>
      </c>
      <c r="Y66"/>
      <c r="Z66"/>
      <c r="AA66"/>
      <c r="AB66"/>
    </row>
    <row r="67" spans="1:28" s="18" customFormat="1" ht="14.45" customHeight="1">
      <c r="A67" s="71" t="s">
        <v>78</v>
      </c>
      <c r="B67" s="56">
        <v>1</v>
      </c>
      <c r="C67" s="17">
        <f>SUMIF(H60:H64,"f",C60:C64)</f>
        <v>0</v>
      </c>
      <c r="D67" s="17">
        <f>SUMIF(H60:H64,"f",D60:D64)</f>
        <v>0</v>
      </c>
      <c r="E67" s="17">
        <f>SUMIF(H60:H64,"f",E60:E64)</f>
        <v>0</v>
      </c>
      <c r="F67" s="55" t="s">
        <v>13</v>
      </c>
      <c r="G67" s="56" t="s">
        <v>13</v>
      </c>
      <c r="H67" s="56" t="s">
        <v>13</v>
      </c>
      <c r="I67" s="17">
        <f>SUMIF(H60:H64,"f",I60:I64)</f>
        <v>0</v>
      </c>
      <c r="J67" s="56" t="s">
        <v>13</v>
      </c>
      <c r="K67" s="17">
        <f>SUMIF(H60:H64,"f",K60:K64)</f>
        <v>0</v>
      </c>
      <c r="L67" s="17">
        <f>SUMIF(H60:H64,"f",L60:L64)</f>
        <v>0</v>
      </c>
      <c r="M67" s="17">
        <f>SUMIF(H60:H64,"f",M60:M64)</f>
        <v>0</v>
      </c>
      <c r="N67" s="17">
        <f>SUMIF(H60:H64,"f",N60:N64)</f>
        <v>0</v>
      </c>
      <c r="O67" s="17">
        <f>SUMIF(H60:H64,"f",O60:O64)</f>
        <v>0</v>
      </c>
      <c r="P67" s="56" t="s">
        <v>13</v>
      </c>
      <c r="Q67" s="17">
        <f>SUMIF(H60:H64,"f",Q60:Q64)</f>
        <v>0</v>
      </c>
      <c r="R67" s="17">
        <f>SUMIF(H60:H64,"f",R60:R64)</f>
        <v>0</v>
      </c>
      <c r="S67" s="17">
        <f>SUMIF(H60:H64,"f",S60:S64)</f>
        <v>0</v>
      </c>
      <c r="T67" s="56" t="s">
        <v>13</v>
      </c>
      <c r="U67" s="56" t="s">
        <v>13</v>
      </c>
      <c r="V67" s="56" t="s">
        <v>13</v>
      </c>
      <c r="W67" s="56" t="s">
        <v>13</v>
      </c>
      <c r="X67" s="72" t="s">
        <v>13</v>
      </c>
      <c r="Y67"/>
      <c r="Z67"/>
      <c r="AA67"/>
      <c r="AB67"/>
    </row>
    <row r="68" spans="1:28" ht="14.45" customHeight="1">
      <c r="A68" s="197" t="s">
        <v>33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9"/>
    </row>
    <row r="69" spans="1:28" ht="14.45" customHeight="1">
      <c r="A69" s="76" t="s">
        <v>121</v>
      </c>
      <c r="B69" s="54">
        <v>1</v>
      </c>
      <c r="C69" s="59">
        <v>4</v>
      </c>
      <c r="D69" s="55">
        <f t="shared" ref="D69:D70" si="68">IF(C69&gt;0,K69/(I69/C69),0)</f>
        <v>3</v>
      </c>
      <c r="E69" s="55">
        <f t="shared" ref="E69:E70" si="69">IF(C69&gt;0,R69/(I69/C69),0)</f>
        <v>1</v>
      </c>
      <c r="F69" s="60">
        <f t="shared" ref="F69:F70" si="70">IF(U69&gt;0,FLOOR((P69+T69)/U69,0.1),0)</f>
        <v>1</v>
      </c>
      <c r="G69" s="16" t="s">
        <v>15</v>
      </c>
      <c r="H69" s="16" t="s">
        <v>19</v>
      </c>
      <c r="I69" s="61">
        <f>K69+R69</f>
        <v>160</v>
      </c>
      <c r="J69" s="20">
        <f>P69+T69</f>
        <v>40</v>
      </c>
      <c r="K69" s="61">
        <f>L69+Q69</f>
        <v>120</v>
      </c>
      <c r="L69" s="61">
        <f>M69+N69</f>
        <v>0</v>
      </c>
      <c r="M69" s="54"/>
      <c r="N69" s="62">
        <f t="shared" ref="N69:N70" si="71">O69+P69</f>
        <v>0</v>
      </c>
      <c r="O69" s="54"/>
      <c r="P69" s="54"/>
      <c r="Q69" s="54">
        <v>120</v>
      </c>
      <c r="R69" s="60">
        <f t="shared" ref="R69" si="72">S69+T69</f>
        <v>40</v>
      </c>
      <c r="S69" s="59"/>
      <c r="T69" s="139">
        <v>40</v>
      </c>
      <c r="U69" s="135">
        <v>40</v>
      </c>
      <c r="V69" s="63">
        <v>50</v>
      </c>
      <c r="W69" s="63">
        <v>50</v>
      </c>
      <c r="X69" s="64"/>
    </row>
    <row r="70" spans="1:28" ht="14.45" customHeight="1">
      <c r="A70" s="70"/>
      <c r="B70" s="54">
        <v>1</v>
      </c>
      <c r="C70" s="59"/>
      <c r="D70" s="55">
        <f t="shared" si="68"/>
        <v>0</v>
      </c>
      <c r="E70" s="55">
        <f t="shared" si="69"/>
        <v>0</v>
      </c>
      <c r="F70" s="60">
        <f t="shared" si="70"/>
        <v>0</v>
      </c>
      <c r="G70" s="16"/>
      <c r="H70" s="16"/>
      <c r="I70" s="61">
        <f t="shared" ref="I70" si="73">K70+R70</f>
        <v>0</v>
      </c>
      <c r="J70" s="20">
        <f t="shared" ref="J70" si="74">P70+T70</f>
        <v>0</v>
      </c>
      <c r="K70" s="61">
        <f t="shared" ref="K70" si="75">L70+Q70</f>
        <v>0</v>
      </c>
      <c r="L70" s="61">
        <f t="shared" ref="L70" si="76">M70+N70</f>
        <v>0</v>
      </c>
      <c r="M70" s="54"/>
      <c r="N70" s="62">
        <f t="shared" si="71"/>
        <v>0</v>
      </c>
      <c r="O70" s="54"/>
      <c r="P70" s="54"/>
      <c r="Q70" s="54"/>
      <c r="R70" s="101">
        <f t="shared" ref="R70" si="77">(C70*U70)-K70</f>
        <v>0</v>
      </c>
      <c r="S70" s="59"/>
      <c r="T70" s="126">
        <f t="shared" ref="T70" si="78">R70-S70</f>
        <v>0</v>
      </c>
      <c r="U70" s="128"/>
      <c r="V70" s="63"/>
      <c r="W70" s="63"/>
      <c r="X70" s="64"/>
    </row>
    <row r="71" spans="1:28" s="18" customFormat="1" ht="14.45" customHeight="1">
      <c r="A71" s="71" t="s">
        <v>77</v>
      </c>
      <c r="B71" s="56">
        <v>1</v>
      </c>
      <c r="C71" s="17">
        <f>SUM(C69:C70)</f>
        <v>4</v>
      </c>
      <c r="D71" s="17">
        <f>SUM(D69:D70)</f>
        <v>3</v>
      </c>
      <c r="E71" s="17">
        <f>SUM(E69:E70)</f>
        <v>1</v>
      </c>
      <c r="F71" s="55" t="s">
        <v>13</v>
      </c>
      <c r="G71" s="56" t="s">
        <v>13</v>
      </c>
      <c r="H71" s="56" t="s">
        <v>13</v>
      </c>
      <c r="I71" s="17">
        <f>SUM(I69:I70)</f>
        <v>160</v>
      </c>
      <c r="J71" s="55" t="s">
        <v>13</v>
      </c>
      <c r="K71" s="17">
        <f>SUM(K69:K70)</f>
        <v>120</v>
      </c>
      <c r="L71" s="17">
        <f>SUM(L69:L70)</f>
        <v>0</v>
      </c>
      <c r="M71" s="17">
        <f>SUM(M69:M70)</f>
        <v>0</v>
      </c>
      <c r="N71" s="17">
        <f>SUM(N69:N70)</f>
        <v>0</v>
      </c>
      <c r="O71" s="17">
        <f>SUM(O69:O70)</f>
        <v>0</v>
      </c>
      <c r="P71" s="55" t="s">
        <v>13</v>
      </c>
      <c r="Q71" s="17">
        <f>SUM(Q69:Q70)</f>
        <v>120</v>
      </c>
      <c r="R71" s="17">
        <f>SUM(R69:R70)</f>
        <v>40</v>
      </c>
      <c r="S71" s="17">
        <f>SUM(S69:S70)</f>
        <v>0</v>
      </c>
      <c r="T71" s="55" t="s">
        <v>13</v>
      </c>
      <c r="U71" s="56" t="s">
        <v>13</v>
      </c>
      <c r="V71" s="56" t="s">
        <v>13</v>
      </c>
      <c r="W71" s="56" t="s">
        <v>13</v>
      </c>
      <c r="X71" s="72" t="s">
        <v>13</v>
      </c>
      <c r="Y71"/>
      <c r="Z71"/>
      <c r="AA71"/>
      <c r="AB71"/>
    </row>
    <row r="72" spans="1:28" s="18" customFormat="1" ht="14.45" customHeight="1">
      <c r="A72" s="71" t="s">
        <v>26</v>
      </c>
      <c r="B72" s="56">
        <v>1</v>
      </c>
      <c r="C72" s="55" t="s">
        <v>13</v>
      </c>
      <c r="D72" s="55" t="s">
        <v>13</v>
      </c>
      <c r="E72" s="55" t="s">
        <v>13</v>
      </c>
      <c r="F72" s="17">
        <f>SUM(F69:F70)</f>
        <v>1</v>
      </c>
      <c r="G72" s="56" t="s">
        <v>13</v>
      </c>
      <c r="H72" s="56" t="s">
        <v>13</v>
      </c>
      <c r="I72" s="56" t="s">
        <v>13</v>
      </c>
      <c r="J72" s="17">
        <f>SUM(J69:J70)</f>
        <v>40</v>
      </c>
      <c r="K72" s="56" t="s">
        <v>13</v>
      </c>
      <c r="L72" s="56" t="s">
        <v>13</v>
      </c>
      <c r="M72" s="56" t="s">
        <v>13</v>
      </c>
      <c r="N72" s="56" t="s">
        <v>13</v>
      </c>
      <c r="O72" s="56" t="s">
        <v>13</v>
      </c>
      <c r="P72" s="17">
        <f>SUM(P69:P70)</f>
        <v>0</v>
      </c>
      <c r="Q72" s="56" t="s">
        <v>13</v>
      </c>
      <c r="R72" s="56" t="s">
        <v>13</v>
      </c>
      <c r="S72" s="56" t="s">
        <v>13</v>
      </c>
      <c r="T72" s="17">
        <f>SUM(T69:T70)</f>
        <v>40</v>
      </c>
      <c r="U72" s="20" t="s">
        <v>13</v>
      </c>
      <c r="V72" s="56" t="s">
        <v>13</v>
      </c>
      <c r="W72" s="56" t="s">
        <v>13</v>
      </c>
      <c r="X72" s="72" t="s">
        <v>13</v>
      </c>
      <c r="Y72"/>
      <c r="Z72"/>
      <c r="AA72"/>
      <c r="AB72"/>
    </row>
    <row r="73" spans="1:28" s="18" customFormat="1" ht="15" customHeight="1">
      <c r="A73" s="71" t="s">
        <v>78</v>
      </c>
      <c r="B73" s="56">
        <v>1</v>
      </c>
      <c r="C73" s="17">
        <f>SUMIF(H69:H70,"f",C69:C70)</f>
        <v>4</v>
      </c>
      <c r="D73" s="17">
        <f>SUMIF(H69:H70,"f",D69:D70)</f>
        <v>3</v>
      </c>
      <c r="E73" s="17">
        <f>SUMIF(H69:H70,"f",E69:E70)</f>
        <v>1</v>
      </c>
      <c r="F73" s="55" t="s">
        <v>13</v>
      </c>
      <c r="G73" s="56" t="s">
        <v>13</v>
      </c>
      <c r="H73" s="56" t="s">
        <v>13</v>
      </c>
      <c r="I73" s="17">
        <f>SUMIF(H69:H70,"f",I69:I70)</f>
        <v>160</v>
      </c>
      <c r="J73" s="56" t="s">
        <v>13</v>
      </c>
      <c r="K73" s="17">
        <f>SUMIF(H69:H70,"f",K69:K70)</f>
        <v>120</v>
      </c>
      <c r="L73" s="17">
        <f>SUMIF(H69:H70,"f",L69:L70)</f>
        <v>0</v>
      </c>
      <c r="M73" s="17">
        <f>SUMIF(H69:H70,"f",M69:M70)</f>
        <v>0</v>
      </c>
      <c r="N73" s="17">
        <f>SUMIF(H69:H70,"f",N69:N70)</f>
        <v>0</v>
      </c>
      <c r="O73" s="17">
        <f>SUMIF(H69:H70,"f",O69:O70)</f>
        <v>0</v>
      </c>
      <c r="P73" s="56" t="s">
        <v>13</v>
      </c>
      <c r="Q73" s="17">
        <f>SUMIF(H69:H70,"f",Q69:Q70)</f>
        <v>120</v>
      </c>
      <c r="R73" s="17">
        <f>SUMIF(H69:H70,"f",R69:R70)</f>
        <v>40</v>
      </c>
      <c r="S73" s="17">
        <f>SUMIF(H69:H70,"f",S69:S70)</f>
        <v>0</v>
      </c>
      <c r="T73" s="56" t="s">
        <v>13</v>
      </c>
      <c r="U73" s="56" t="s">
        <v>13</v>
      </c>
      <c r="V73" s="56" t="s">
        <v>13</v>
      </c>
      <c r="W73" s="56" t="s">
        <v>13</v>
      </c>
      <c r="X73" s="72" t="s">
        <v>13</v>
      </c>
      <c r="Y73"/>
      <c r="Z73"/>
      <c r="AA73"/>
      <c r="AB73"/>
    </row>
    <row r="74" spans="1:28" s="22" customFormat="1" ht="16.5">
      <c r="A74" s="77" t="s">
        <v>76</v>
      </c>
      <c r="B74" s="78">
        <v>1</v>
      </c>
      <c r="C74" s="79">
        <f>SUM(C21,C28,C39,C50,C56,C65,C71)</f>
        <v>30</v>
      </c>
      <c r="D74" s="79">
        <f>SUM(D21,D28,D39,D50,D56,D65,D71)</f>
        <v>17.542962962962964</v>
      </c>
      <c r="E74" s="79">
        <f>SUM(E21,E28,E39,E50,E56,E65,E71)</f>
        <v>12.457037037037036</v>
      </c>
      <c r="F74" s="79">
        <f>SUM(F22,F29,F40,F51,F57,F66,F72)</f>
        <v>10.799999999999999</v>
      </c>
      <c r="G74" s="80" t="s">
        <v>13</v>
      </c>
      <c r="H74" s="80" t="s">
        <v>13</v>
      </c>
      <c r="I74" s="79">
        <f>SUM(I21,I28,I39,I50,I56,I65,I71)</f>
        <v>844</v>
      </c>
      <c r="J74" s="79">
        <f>SUM(J22,J29,J40,J51,J57,J66,J72)</f>
        <v>300.5</v>
      </c>
      <c r="K74" s="79">
        <f>SUM(K21,K28,K39,K50,K56,K65,K71)</f>
        <v>501</v>
      </c>
      <c r="L74" s="79">
        <f>SUM(L21,L28,L39,L50,L56,L65,L71)</f>
        <v>364</v>
      </c>
      <c r="M74" s="79">
        <f>SUM(M21,M28,M39,M50,M56,M65,M71)</f>
        <v>109</v>
      </c>
      <c r="N74" s="79">
        <f>SUM(N21,N28,N39,N50,N56,N65,N71)</f>
        <v>255</v>
      </c>
      <c r="O74" s="79">
        <f>SUM(O21,O28,O39,O50,O56,O65,O71)</f>
        <v>75</v>
      </c>
      <c r="P74" s="79">
        <f>SUM(P22,P29,P40,P51,P57,P66,P72)</f>
        <v>180</v>
      </c>
      <c r="Q74" s="79">
        <f>SUM(Q21,Q28,Q39,Q50,Q56,Q65,Q71)</f>
        <v>137</v>
      </c>
      <c r="R74" s="79">
        <f>SUM(R21,R28,R39,R50,R56,R65,R71)</f>
        <v>343</v>
      </c>
      <c r="S74" s="79">
        <f>SUM(S21,S28,S39,S50,S56,S65,S71)</f>
        <v>222.5</v>
      </c>
      <c r="T74" s="79">
        <f>SUM(T22,T29,T40,T51,T57,T66,T72)</f>
        <v>120.5</v>
      </c>
      <c r="U74" s="80" t="s">
        <v>13</v>
      </c>
      <c r="V74" s="80" t="s">
        <v>13</v>
      </c>
      <c r="W74" s="80" t="s">
        <v>13</v>
      </c>
      <c r="X74" s="81" t="s">
        <v>13</v>
      </c>
      <c r="Y74"/>
      <c r="Z74"/>
      <c r="AA74"/>
      <c r="AB74"/>
    </row>
    <row r="75" spans="1:28" ht="25.5" customHeight="1">
      <c r="A75" s="203" t="s">
        <v>79</v>
      </c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5"/>
    </row>
    <row r="76" spans="1:28">
      <c r="A76" s="197" t="s">
        <v>28</v>
      </c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9"/>
    </row>
    <row r="77" spans="1:28">
      <c r="A77" s="70"/>
      <c r="B77" s="54">
        <v>2</v>
      </c>
      <c r="C77" s="59"/>
      <c r="D77" s="55">
        <f t="shared" ref="D77:D79" si="79">IF(C77&gt;0,K77/(I77/C77),0)</f>
        <v>0</v>
      </c>
      <c r="E77" s="55">
        <f t="shared" ref="E77:E79" si="80">IF(C77&gt;0,R77/(I77/C77),0)</f>
        <v>0</v>
      </c>
      <c r="F77" s="60">
        <f t="shared" ref="F77:F79" si="81">IF(U77&gt;0,FLOOR((P77+T77)/U77,0.1),0)</f>
        <v>0</v>
      </c>
      <c r="G77" s="16"/>
      <c r="H77" s="16"/>
      <c r="I77" s="61">
        <f t="shared" ref="I77:I79" si="82">K77+R77</f>
        <v>0</v>
      </c>
      <c r="J77" s="20">
        <f t="shared" ref="J77:J79" si="83">P77+T77</f>
        <v>0</v>
      </c>
      <c r="K77" s="61">
        <f t="shared" ref="K77:K79" si="84">L77+Q77</f>
        <v>0</v>
      </c>
      <c r="L77" s="61">
        <f t="shared" ref="L77:L79" si="85">M77+N77</f>
        <v>0</v>
      </c>
      <c r="M77" s="54"/>
      <c r="N77" s="62">
        <f t="shared" ref="N77:N79" si="86">O77+P77</f>
        <v>0</v>
      </c>
      <c r="O77" s="54"/>
      <c r="P77" s="54"/>
      <c r="Q77" s="54"/>
      <c r="R77" s="101">
        <f t="shared" ref="R77:R79" si="87">(C77*U77)-K77</f>
        <v>0</v>
      </c>
      <c r="S77" s="59"/>
      <c r="T77" s="126">
        <f t="shared" ref="T77:T79" si="88">R77-S77</f>
        <v>0</v>
      </c>
      <c r="U77" s="128"/>
      <c r="V77" s="63"/>
      <c r="W77" s="63"/>
      <c r="X77" s="64"/>
    </row>
    <row r="78" spans="1:28">
      <c r="A78" s="70"/>
      <c r="B78" s="54">
        <v>2</v>
      </c>
      <c r="C78" s="59"/>
      <c r="D78" s="55">
        <f t="shared" si="79"/>
        <v>0</v>
      </c>
      <c r="E78" s="55">
        <f t="shared" si="80"/>
        <v>0</v>
      </c>
      <c r="F78" s="60">
        <f t="shared" si="81"/>
        <v>0</v>
      </c>
      <c r="G78" s="16"/>
      <c r="H78" s="16"/>
      <c r="I78" s="61">
        <f t="shared" si="82"/>
        <v>0</v>
      </c>
      <c r="J78" s="20">
        <f t="shared" si="83"/>
        <v>0</v>
      </c>
      <c r="K78" s="61">
        <f t="shared" si="84"/>
        <v>0</v>
      </c>
      <c r="L78" s="61">
        <f t="shared" si="85"/>
        <v>0</v>
      </c>
      <c r="M78" s="54"/>
      <c r="N78" s="62">
        <f t="shared" si="86"/>
        <v>0</v>
      </c>
      <c r="O78" s="54"/>
      <c r="P78" s="54"/>
      <c r="Q78" s="54"/>
      <c r="R78" s="101">
        <f t="shared" si="87"/>
        <v>0</v>
      </c>
      <c r="S78" s="59"/>
      <c r="T78" s="126">
        <f t="shared" si="88"/>
        <v>0</v>
      </c>
      <c r="U78" s="128"/>
      <c r="V78" s="63"/>
      <c r="W78" s="63"/>
      <c r="X78" s="64"/>
    </row>
    <row r="79" spans="1:28">
      <c r="A79" s="70"/>
      <c r="B79" s="54">
        <v>2</v>
      </c>
      <c r="C79" s="59"/>
      <c r="D79" s="55">
        <f t="shared" si="79"/>
        <v>0</v>
      </c>
      <c r="E79" s="55">
        <f t="shared" si="80"/>
        <v>0</v>
      </c>
      <c r="F79" s="60">
        <f t="shared" si="81"/>
        <v>0</v>
      </c>
      <c r="G79" s="16"/>
      <c r="H79" s="16"/>
      <c r="I79" s="61">
        <f t="shared" si="82"/>
        <v>0</v>
      </c>
      <c r="J79" s="20">
        <f t="shared" si="83"/>
        <v>0</v>
      </c>
      <c r="K79" s="61">
        <f t="shared" si="84"/>
        <v>0</v>
      </c>
      <c r="L79" s="61">
        <f t="shared" si="85"/>
        <v>0</v>
      </c>
      <c r="M79" s="54"/>
      <c r="N79" s="62">
        <f t="shared" si="86"/>
        <v>0</v>
      </c>
      <c r="O79" s="54"/>
      <c r="P79" s="54"/>
      <c r="Q79" s="54"/>
      <c r="R79" s="101">
        <f t="shared" si="87"/>
        <v>0</v>
      </c>
      <c r="S79" s="59"/>
      <c r="T79" s="126">
        <f t="shared" si="88"/>
        <v>0</v>
      </c>
      <c r="U79" s="128"/>
      <c r="V79" s="63"/>
      <c r="W79" s="63"/>
      <c r="X79" s="64"/>
    </row>
    <row r="80" spans="1:28">
      <c r="A80" s="71" t="s">
        <v>77</v>
      </c>
      <c r="B80" s="56">
        <v>2</v>
      </c>
      <c r="C80" s="17">
        <f>SUM(C77:C79)</f>
        <v>0</v>
      </c>
      <c r="D80" s="17">
        <f>SUM(D77:D79)</f>
        <v>0</v>
      </c>
      <c r="E80" s="17">
        <f>SUM(E77:E79)</f>
        <v>0</v>
      </c>
      <c r="F80" s="55" t="s">
        <v>13</v>
      </c>
      <c r="G80" s="56" t="s">
        <v>13</v>
      </c>
      <c r="H80" s="56" t="s">
        <v>13</v>
      </c>
      <c r="I80" s="17">
        <f>SUM(I77:I79)</f>
        <v>0</v>
      </c>
      <c r="J80" s="55" t="s">
        <v>13</v>
      </c>
      <c r="K80" s="17">
        <f>SUM(K77:K79)</f>
        <v>0</v>
      </c>
      <c r="L80" s="17">
        <f>SUM(L77:L79)</f>
        <v>0</v>
      </c>
      <c r="M80" s="17">
        <f>SUM(M77:M79)</f>
        <v>0</v>
      </c>
      <c r="N80" s="17">
        <f>SUM(N77:N79)</f>
        <v>0</v>
      </c>
      <c r="O80" s="17">
        <f>SUM(O77:O79)</f>
        <v>0</v>
      </c>
      <c r="P80" s="55" t="s">
        <v>13</v>
      </c>
      <c r="Q80" s="17">
        <f>SUM(Q77:Q79)</f>
        <v>0</v>
      </c>
      <c r="R80" s="17">
        <f>SUM(R77:R79)</f>
        <v>0</v>
      </c>
      <c r="S80" s="17">
        <f>SUM(S77:S79)</f>
        <v>0</v>
      </c>
      <c r="T80" s="55" t="s">
        <v>13</v>
      </c>
      <c r="U80" s="56" t="s">
        <v>13</v>
      </c>
      <c r="V80" s="56" t="s">
        <v>13</v>
      </c>
      <c r="W80" s="56" t="s">
        <v>13</v>
      </c>
      <c r="X80" s="72" t="s">
        <v>13</v>
      </c>
    </row>
    <row r="81" spans="1:24">
      <c r="A81" s="71" t="s">
        <v>26</v>
      </c>
      <c r="B81" s="56">
        <v>2</v>
      </c>
      <c r="C81" s="55" t="s">
        <v>13</v>
      </c>
      <c r="D81" s="55" t="s">
        <v>13</v>
      </c>
      <c r="E81" s="55" t="s">
        <v>13</v>
      </c>
      <c r="F81" s="17">
        <f>SUM(F77:F79)</f>
        <v>0</v>
      </c>
      <c r="G81" s="56" t="s">
        <v>13</v>
      </c>
      <c r="H81" s="56" t="s">
        <v>13</v>
      </c>
      <c r="I81" s="56" t="s">
        <v>13</v>
      </c>
      <c r="J81" s="17">
        <f>SUM(J77:J79)</f>
        <v>0</v>
      </c>
      <c r="K81" s="56" t="s">
        <v>13</v>
      </c>
      <c r="L81" s="56" t="s">
        <v>13</v>
      </c>
      <c r="M81" s="56" t="s">
        <v>13</v>
      </c>
      <c r="N81" s="56" t="s">
        <v>13</v>
      </c>
      <c r="O81" s="56" t="s">
        <v>13</v>
      </c>
      <c r="P81" s="17">
        <f>SUM(P77:P79)</f>
        <v>0</v>
      </c>
      <c r="Q81" s="56" t="s">
        <v>13</v>
      </c>
      <c r="R81" s="56" t="s">
        <v>13</v>
      </c>
      <c r="S81" s="56" t="s">
        <v>13</v>
      </c>
      <c r="T81" s="17">
        <f>SUM(T77:T79)</f>
        <v>0</v>
      </c>
      <c r="U81" s="20" t="s">
        <v>13</v>
      </c>
      <c r="V81" s="56" t="s">
        <v>13</v>
      </c>
      <c r="W81" s="56" t="s">
        <v>13</v>
      </c>
      <c r="X81" s="72" t="s">
        <v>13</v>
      </c>
    </row>
    <row r="82" spans="1:24">
      <c r="A82" s="71" t="s">
        <v>78</v>
      </c>
      <c r="B82" s="56">
        <v>2</v>
      </c>
      <c r="C82" s="17">
        <f>SUMIF(H77:H79,"f",C77:C79)</f>
        <v>0</v>
      </c>
      <c r="D82" s="17">
        <f>SUMIF(H77:H79,"f",D77:D79)</f>
        <v>0</v>
      </c>
      <c r="E82" s="17">
        <f>SUMIF(H77:H79,"f",E77:E79)</f>
        <v>0</v>
      </c>
      <c r="F82" s="55" t="s">
        <v>13</v>
      </c>
      <c r="G82" s="56" t="s">
        <v>13</v>
      </c>
      <c r="H82" s="56" t="s">
        <v>13</v>
      </c>
      <c r="I82" s="17">
        <f>SUMIF(H77:H79,"f",I77:I79)</f>
        <v>0</v>
      </c>
      <c r="J82" s="56" t="s">
        <v>13</v>
      </c>
      <c r="K82" s="17">
        <f>SUMIF(H77:H79,"f",K77:K79)</f>
        <v>0</v>
      </c>
      <c r="L82" s="17">
        <f>SUMIF(H77:H79,"f",L77:L79)</f>
        <v>0</v>
      </c>
      <c r="M82" s="17">
        <f>SUMIF(H77:H79,"f",M77:M79)</f>
        <v>0</v>
      </c>
      <c r="N82" s="17">
        <f>SUMIF(H77:H79,"f",N77:N79)</f>
        <v>0</v>
      </c>
      <c r="O82" s="17">
        <f>SUMIF(H77:H79,"f",O77:O79)</f>
        <v>0</v>
      </c>
      <c r="P82" s="56" t="s">
        <v>13</v>
      </c>
      <c r="Q82" s="17">
        <f>SUMIF(H77:H79,"f",Q77:Q79)</f>
        <v>0</v>
      </c>
      <c r="R82" s="17">
        <f>SUMIF(H77:H79,"f",R77:R79)</f>
        <v>0</v>
      </c>
      <c r="S82" s="17">
        <f>SUMIF(H77:H79,"f",S77:S79)</f>
        <v>0</v>
      </c>
      <c r="T82" s="56" t="s">
        <v>13</v>
      </c>
      <c r="U82" s="56" t="s">
        <v>13</v>
      </c>
      <c r="V82" s="56" t="s">
        <v>13</v>
      </c>
      <c r="W82" s="56" t="s">
        <v>13</v>
      </c>
      <c r="X82" s="72" t="s">
        <v>13</v>
      </c>
    </row>
    <row r="83" spans="1:24">
      <c r="A83" s="197" t="s">
        <v>29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9"/>
    </row>
    <row r="84" spans="1:24">
      <c r="A84" s="70"/>
      <c r="B84" s="54">
        <v>2</v>
      </c>
      <c r="C84" s="59"/>
      <c r="D84" s="55">
        <f t="shared" ref="D84:D86" si="89">IF(C84&gt;0,K84/(I84/C84),0)</f>
        <v>0</v>
      </c>
      <c r="E84" s="55">
        <f t="shared" ref="E84:E86" si="90">IF(C84&gt;0,R84/(I84/C84),0)</f>
        <v>0</v>
      </c>
      <c r="F84" s="60">
        <f t="shared" ref="F84:F86" si="91">IF(U84&gt;0,FLOOR((P84+T84)/U84,0.1),0)</f>
        <v>0</v>
      </c>
      <c r="G84" s="16"/>
      <c r="H84" s="16"/>
      <c r="I84" s="61">
        <f>K84+R84</f>
        <v>0</v>
      </c>
      <c r="J84" s="20">
        <f>P84+T84</f>
        <v>0</v>
      </c>
      <c r="K84" s="61">
        <f>L84+Q84</f>
        <v>0</v>
      </c>
      <c r="L84" s="61">
        <f>M84+N84</f>
        <v>0</v>
      </c>
      <c r="M84" s="54"/>
      <c r="N84" s="62">
        <f t="shared" ref="N84:N86" si="92">O84+P84</f>
        <v>0</v>
      </c>
      <c r="O84" s="54"/>
      <c r="P84" s="54"/>
      <c r="Q84" s="54"/>
      <c r="R84" s="101">
        <f t="shared" ref="R84:R86" si="93">(C84*U84)-K84</f>
        <v>0</v>
      </c>
      <c r="S84" s="59"/>
      <c r="T84" s="126">
        <f t="shared" ref="T84:T86" si="94">R84-S84</f>
        <v>0</v>
      </c>
      <c r="U84" s="128"/>
      <c r="V84" s="63"/>
      <c r="W84" s="63"/>
      <c r="X84" s="64"/>
    </row>
    <row r="85" spans="1:24">
      <c r="A85" s="70"/>
      <c r="B85" s="54">
        <v>2</v>
      </c>
      <c r="C85" s="59"/>
      <c r="D85" s="55">
        <f t="shared" si="89"/>
        <v>0</v>
      </c>
      <c r="E85" s="55">
        <f t="shared" si="90"/>
        <v>0</v>
      </c>
      <c r="F85" s="60">
        <f t="shared" si="91"/>
        <v>0</v>
      </c>
      <c r="G85" s="16"/>
      <c r="H85" s="16"/>
      <c r="I85" s="61">
        <f t="shared" ref="I85:I86" si="95">K85+R85</f>
        <v>0</v>
      </c>
      <c r="J85" s="20">
        <f t="shared" ref="J85:J86" si="96">P85+T85</f>
        <v>0</v>
      </c>
      <c r="K85" s="61">
        <f t="shared" ref="K85:K86" si="97">L85+Q85</f>
        <v>0</v>
      </c>
      <c r="L85" s="61">
        <f t="shared" ref="L85:L86" si="98">M85+N85</f>
        <v>0</v>
      </c>
      <c r="M85" s="54"/>
      <c r="N85" s="62">
        <f t="shared" si="92"/>
        <v>0</v>
      </c>
      <c r="O85" s="54"/>
      <c r="P85" s="54"/>
      <c r="Q85" s="54"/>
      <c r="R85" s="101">
        <f t="shared" si="93"/>
        <v>0</v>
      </c>
      <c r="S85" s="59"/>
      <c r="T85" s="126">
        <f t="shared" si="94"/>
        <v>0</v>
      </c>
      <c r="U85" s="128"/>
      <c r="V85" s="63"/>
      <c r="W85" s="63"/>
      <c r="X85" s="64"/>
    </row>
    <row r="86" spans="1:24">
      <c r="A86" s="70"/>
      <c r="B86" s="54">
        <v>2</v>
      </c>
      <c r="C86" s="59"/>
      <c r="D86" s="55">
        <f t="shared" si="89"/>
        <v>0</v>
      </c>
      <c r="E86" s="55">
        <f t="shared" si="90"/>
        <v>0</v>
      </c>
      <c r="F86" s="60">
        <f t="shared" si="91"/>
        <v>0</v>
      </c>
      <c r="G86" s="16"/>
      <c r="H86" s="16"/>
      <c r="I86" s="61">
        <f t="shared" si="95"/>
        <v>0</v>
      </c>
      <c r="J86" s="20">
        <f t="shared" si="96"/>
        <v>0</v>
      </c>
      <c r="K86" s="61">
        <f t="shared" si="97"/>
        <v>0</v>
      </c>
      <c r="L86" s="61">
        <f t="shared" si="98"/>
        <v>0</v>
      </c>
      <c r="M86" s="54"/>
      <c r="N86" s="62">
        <f t="shared" si="92"/>
        <v>0</v>
      </c>
      <c r="O86" s="54"/>
      <c r="P86" s="54"/>
      <c r="Q86" s="54"/>
      <c r="R86" s="101">
        <f t="shared" si="93"/>
        <v>0</v>
      </c>
      <c r="S86" s="59"/>
      <c r="T86" s="126">
        <f t="shared" si="94"/>
        <v>0</v>
      </c>
      <c r="U86" s="128"/>
      <c r="V86" s="63"/>
      <c r="W86" s="63"/>
      <c r="X86" s="64"/>
    </row>
    <row r="87" spans="1:24">
      <c r="A87" s="71" t="s">
        <v>77</v>
      </c>
      <c r="B87" s="56">
        <v>2</v>
      </c>
      <c r="C87" s="17">
        <f>SUM(C84:C86)</f>
        <v>0</v>
      </c>
      <c r="D87" s="17">
        <f>SUM(D84:D86)</f>
        <v>0</v>
      </c>
      <c r="E87" s="17">
        <f>SUM(E84:E86)</f>
        <v>0</v>
      </c>
      <c r="F87" s="55" t="s">
        <v>13</v>
      </c>
      <c r="G87" s="56" t="s">
        <v>13</v>
      </c>
      <c r="H87" s="56" t="s">
        <v>13</v>
      </c>
      <c r="I87" s="17">
        <f>SUM(I84:I86)</f>
        <v>0</v>
      </c>
      <c r="J87" s="55" t="s">
        <v>13</v>
      </c>
      <c r="K87" s="17">
        <f>SUM(K84:K86)</f>
        <v>0</v>
      </c>
      <c r="L87" s="17">
        <f>SUM(L84:L86)</f>
        <v>0</v>
      </c>
      <c r="M87" s="17">
        <f>SUM(M84:M86)</f>
        <v>0</v>
      </c>
      <c r="N87" s="17">
        <f>SUM(N84:N86)</f>
        <v>0</v>
      </c>
      <c r="O87" s="17">
        <f>SUM(O84:O86)</f>
        <v>0</v>
      </c>
      <c r="P87" s="55" t="s">
        <v>13</v>
      </c>
      <c r="Q87" s="17">
        <f>SUM(Q84:Q86)</f>
        <v>0</v>
      </c>
      <c r="R87" s="17">
        <f>SUM(R84:R86)</f>
        <v>0</v>
      </c>
      <c r="S87" s="17">
        <f>SUM(S84:S86)</f>
        <v>0</v>
      </c>
      <c r="T87" s="55" t="s">
        <v>13</v>
      </c>
      <c r="U87" s="56" t="s">
        <v>13</v>
      </c>
      <c r="V87" s="56" t="s">
        <v>13</v>
      </c>
      <c r="W87" s="56" t="s">
        <v>13</v>
      </c>
      <c r="X87" s="72" t="s">
        <v>13</v>
      </c>
    </row>
    <row r="88" spans="1:24">
      <c r="A88" s="71" t="s">
        <v>26</v>
      </c>
      <c r="B88" s="56">
        <v>2</v>
      </c>
      <c r="C88" s="55" t="s">
        <v>13</v>
      </c>
      <c r="D88" s="55" t="s">
        <v>13</v>
      </c>
      <c r="E88" s="55" t="s">
        <v>13</v>
      </c>
      <c r="F88" s="17">
        <f>SUM(F84:F86)</f>
        <v>0</v>
      </c>
      <c r="G88" s="56" t="s">
        <v>13</v>
      </c>
      <c r="H88" s="56" t="s">
        <v>13</v>
      </c>
      <c r="I88" s="56" t="s">
        <v>13</v>
      </c>
      <c r="J88" s="17">
        <f>SUM(J84:J86)</f>
        <v>0</v>
      </c>
      <c r="K88" s="56" t="s">
        <v>13</v>
      </c>
      <c r="L88" s="56" t="s">
        <v>13</v>
      </c>
      <c r="M88" s="56" t="s">
        <v>13</v>
      </c>
      <c r="N88" s="56" t="s">
        <v>13</v>
      </c>
      <c r="O88" s="56" t="s">
        <v>13</v>
      </c>
      <c r="P88" s="17">
        <f>SUM(P84:P86)</f>
        <v>0</v>
      </c>
      <c r="Q88" s="56" t="s">
        <v>13</v>
      </c>
      <c r="R88" s="56" t="s">
        <v>13</v>
      </c>
      <c r="S88" s="56" t="s">
        <v>13</v>
      </c>
      <c r="T88" s="17">
        <f>SUM(T84:T86)</f>
        <v>0</v>
      </c>
      <c r="U88" s="20" t="s">
        <v>13</v>
      </c>
      <c r="V88" s="56" t="s">
        <v>13</v>
      </c>
      <c r="W88" s="56" t="s">
        <v>13</v>
      </c>
      <c r="X88" s="72" t="s">
        <v>13</v>
      </c>
    </row>
    <row r="89" spans="1:24">
      <c r="A89" s="71" t="s">
        <v>78</v>
      </c>
      <c r="B89" s="56">
        <v>2</v>
      </c>
      <c r="C89" s="17">
        <f>SUMIF(H84:H86,"f",C84:C86)</f>
        <v>0</v>
      </c>
      <c r="D89" s="17">
        <f>SUMIF(H84:H86,"f",D84:D86)</f>
        <v>0</v>
      </c>
      <c r="E89" s="17">
        <f>SUMIF(H84:H86,"f",E84:E86)</f>
        <v>0</v>
      </c>
      <c r="F89" s="55" t="s">
        <v>13</v>
      </c>
      <c r="G89" s="56" t="s">
        <v>13</v>
      </c>
      <c r="H89" s="56" t="s">
        <v>13</v>
      </c>
      <c r="I89" s="17">
        <f>SUMIF(H84:H86,"f",I84:I86)</f>
        <v>0</v>
      </c>
      <c r="J89" s="56" t="s">
        <v>13</v>
      </c>
      <c r="K89" s="17">
        <f>SUMIF(H84:H86,"f",K84:K86)</f>
        <v>0</v>
      </c>
      <c r="L89" s="17">
        <f>SUMIF(H84:H86,"f",L84:L86)</f>
        <v>0</v>
      </c>
      <c r="M89" s="17">
        <f>SUMIF(H84:H86,"f",M84:M86)</f>
        <v>0</v>
      </c>
      <c r="N89" s="17">
        <f>SUMIF(H84:H86,"f",N84:N86)</f>
        <v>0</v>
      </c>
      <c r="O89" s="17">
        <f>SUMIF(H84:H86,"f",O84:O86)</f>
        <v>0</v>
      </c>
      <c r="P89" s="56" t="s">
        <v>13</v>
      </c>
      <c r="Q89" s="17">
        <f>SUMIF(H84:H86,"f",Q84:Q86)</f>
        <v>0</v>
      </c>
      <c r="R89" s="17">
        <f>SUMIF(H84:H86,"f",R84:R86)</f>
        <v>0</v>
      </c>
      <c r="S89" s="17">
        <f>SUMIF(H84:H86,"f",S84:S86)</f>
        <v>0</v>
      </c>
      <c r="T89" s="56" t="s">
        <v>13</v>
      </c>
      <c r="U89" s="56" t="s">
        <v>13</v>
      </c>
      <c r="V89" s="56" t="s">
        <v>13</v>
      </c>
      <c r="W89" s="56" t="s">
        <v>13</v>
      </c>
      <c r="X89" s="72" t="s">
        <v>13</v>
      </c>
    </row>
    <row r="90" spans="1:24">
      <c r="A90" s="197" t="s">
        <v>30</v>
      </c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9"/>
    </row>
    <row r="91" spans="1:24">
      <c r="A91" s="74" t="s">
        <v>123</v>
      </c>
      <c r="B91" s="54">
        <v>2</v>
      </c>
      <c r="C91" s="59">
        <v>4</v>
      </c>
      <c r="D91" s="55">
        <f t="shared" ref="D91:D95" si="99">IF(C91&gt;0,K91/(I91/C91),0)</f>
        <v>1.96</v>
      </c>
      <c r="E91" s="55">
        <f t="shared" ref="E91:E95" si="100">IF(C91&gt;0,R91/(I91/C91),0)</f>
        <v>2.04</v>
      </c>
      <c r="F91" s="60">
        <f t="shared" ref="F91:F95" si="101">IF(U91&gt;0,FLOOR((P91+T91)/U91,0.1),0)</f>
        <v>2</v>
      </c>
      <c r="G91" s="16" t="s">
        <v>16</v>
      </c>
      <c r="H91" s="16" t="s">
        <v>18</v>
      </c>
      <c r="I91" s="61">
        <f>K91+R91</f>
        <v>100</v>
      </c>
      <c r="J91" s="20">
        <f>P91+T91</f>
        <v>51</v>
      </c>
      <c r="K91" s="61">
        <f>L91+Q91</f>
        <v>49</v>
      </c>
      <c r="L91" s="61">
        <f>M91+N91</f>
        <v>45</v>
      </c>
      <c r="M91" s="54">
        <v>15</v>
      </c>
      <c r="N91" s="62">
        <f t="shared" ref="N91:N97" si="102">O91+P91</f>
        <v>30</v>
      </c>
      <c r="O91" s="54"/>
      <c r="P91" s="54">
        <v>30</v>
      </c>
      <c r="Q91" s="54">
        <v>4</v>
      </c>
      <c r="R91" s="101">
        <f t="shared" ref="R91:R97" si="103">(C91*U91)-K91</f>
        <v>51</v>
      </c>
      <c r="S91" s="59">
        <v>30</v>
      </c>
      <c r="T91" s="126">
        <f t="shared" ref="T91:T97" si="104">R91-S91</f>
        <v>21</v>
      </c>
      <c r="U91" s="127">
        <v>25</v>
      </c>
      <c r="V91" s="63">
        <v>60</v>
      </c>
      <c r="W91" s="63">
        <v>25</v>
      </c>
      <c r="X91" s="64">
        <v>15</v>
      </c>
    </row>
    <row r="92" spans="1:24">
      <c r="A92" s="82" t="s">
        <v>124</v>
      </c>
      <c r="B92" s="54">
        <v>2</v>
      </c>
      <c r="C92" s="59">
        <v>4</v>
      </c>
      <c r="D92" s="55">
        <f t="shared" si="99"/>
        <v>1.96</v>
      </c>
      <c r="E92" s="55">
        <f t="shared" si="100"/>
        <v>2.04</v>
      </c>
      <c r="F92" s="60">
        <f t="shared" si="101"/>
        <v>0.4</v>
      </c>
      <c r="G92" s="16" t="s">
        <v>16</v>
      </c>
      <c r="H92" s="16" t="s">
        <v>18</v>
      </c>
      <c r="I92" s="61">
        <f t="shared" ref="I92:I95" si="105">K92+R92</f>
        <v>100</v>
      </c>
      <c r="J92" s="20">
        <f t="shared" ref="J92:J95" si="106">P92+T92</f>
        <v>11</v>
      </c>
      <c r="K92" s="61">
        <f t="shared" ref="K92:K95" si="107">L92+Q92</f>
        <v>49</v>
      </c>
      <c r="L92" s="61">
        <f t="shared" ref="L92:L95" si="108">M92+N92</f>
        <v>45</v>
      </c>
      <c r="M92" s="54">
        <v>30</v>
      </c>
      <c r="N92" s="62">
        <f t="shared" si="102"/>
        <v>15</v>
      </c>
      <c r="O92" s="54">
        <v>15</v>
      </c>
      <c r="P92" s="54"/>
      <c r="Q92" s="54">
        <v>4</v>
      </c>
      <c r="R92" s="101">
        <f t="shared" si="103"/>
        <v>51</v>
      </c>
      <c r="S92" s="59">
        <v>40</v>
      </c>
      <c r="T92" s="126">
        <f t="shared" si="104"/>
        <v>11</v>
      </c>
      <c r="U92" s="127">
        <v>25</v>
      </c>
      <c r="V92" s="63">
        <v>70</v>
      </c>
      <c r="W92" s="63">
        <v>15</v>
      </c>
      <c r="X92" s="64">
        <v>15</v>
      </c>
    </row>
    <row r="93" spans="1:24">
      <c r="A93" s="70"/>
      <c r="B93" s="54">
        <v>2</v>
      </c>
      <c r="C93" s="59"/>
      <c r="D93" s="55">
        <f t="shared" si="99"/>
        <v>0</v>
      </c>
      <c r="E93" s="55">
        <f t="shared" si="100"/>
        <v>0</v>
      </c>
      <c r="F93" s="60">
        <f t="shared" si="101"/>
        <v>0</v>
      </c>
      <c r="G93" s="16"/>
      <c r="H93" s="16"/>
      <c r="I93" s="61">
        <f t="shared" si="105"/>
        <v>0</v>
      </c>
      <c r="J93" s="20">
        <f t="shared" si="106"/>
        <v>0</v>
      </c>
      <c r="K93" s="61">
        <f t="shared" si="107"/>
        <v>0</v>
      </c>
      <c r="L93" s="61">
        <f t="shared" si="108"/>
        <v>0</v>
      </c>
      <c r="M93" s="54"/>
      <c r="N93" s="62">
        <f t="shared" si="102"/>
        <v>0</v>
      </c>
      <c r="O93" s="54"/>
      <c r="P93" s="54"/>
      <c r="Q93" s="54"/>
      <c r="R93" s="101">
        <f t="shared" si="103"/>
        <v>0</v>
      </c>
      <c r="S93" s="59"/>
      <c r="T93" s="126">
        <f t="shared" si="104"/>
        <v>0</v>
      </c>
      <c r="U93" s="128"/>
      <c r="V93" s="63"/>
      <c r="W93" s="63"/>
      <c r="X93" s="64"/>
    </row>
    <row r="94" spans="1:24">
      <c r="A94" s="70"/>
      <c r="B94" s="54">
        <v>2</v>
      </c>
      <c r="C94" s="59"/>
      <c r="D94" s="55">
        <f t="shared" si="99"/>
        <v>0</v>
      </c>
      <c r="E94" s="55">
        <f t="shared" si="100"/>
        <v>0</v>
      </c>
      <c r="F94" s="60">
        <f t="shared" si="101"/>
        <v>0</v>
      </c>
      <c r="G94" s="16"/>
      <c r="H94" s="16"/>
      <c r="I94" s="61">
        <f t="shared" si="105"/>
        <v>0</v>
      </c>
      <c r="J94" s="20">
        <f t="shared" si="106"/>
        <v>0</v>
      </c>
      <c r="K94" s="61">
        <f t="shared" si="107"/>
        <v>0</v>
      </c>
      <c r="L94" s="61">
        <f t="shared" si="108"/>
        <v>0</v>
      </c>
      <c r="M94" s="54"/>
      <c r="N94" s="62">
        <f t="shared" si="102"/>
        <v>0</v>
      </c>
      <c r="O94" s="54"/>
      <c r="P94" s="54"/>
      <c r="Q94" s="54"/>
      <c r="R94" s="101">
        <f t="shared" si="103"/>
        <v>0</v>
      </c>
      <c r="S94" s="59"/>
      <c r="T94" s="126">
        <f t="shared" si="104"/>
        <v>0</v>
      </c>
      <c r="U94" s="128"/>
      <c r="V94" s="63"/>
      <c r="W94" s="63"/>
      <c r="X94" s="64"/>
    </row>
    <row r="95" spans="1:24">
      <c r="A95" s="70"/>
      <c r="B95" s="54">
        <v>2</v>
      </c>
      <c r="C95" s="59"/>
      <c r="D95" s="55">
        <f t="shared" si="99"/>
        <v>0</v>
      </c>
      <c r="E95" s="55">
        <f t="shared" si="100"/>
        <v>0</v>
      </c>
      <c r="F95" s="60">
        <f t="shared" si="101"/>
        <v>0</v>
      </c>
      <c r="G95" s="16"/>
      <c r="H95" s="16"/>
      <c r="I95" s="61">
        <f t="shared" si="105"/>
        <v>0</v>
      </c>
      <c r="J95" s="20">
        <f t="shared" si="106"/>
        <v>0</v>
      </c>
      <c r="K95" s="61">
        <f t="shared" si="107"/>
        <v>0</v>
      </c>
      <c r="L95" s="61">
        <f t="shared" si="108"/>
        <v>0</v>
      </c>
      <c r="M95" s="54"/>
      <c r="N95" s="62">
        <f t="shared" si="102"/>
        <v>0</v>
      </c>
      <c r="O95" s="54"/>
      <c r="P95" s="54"/>
      <c r="Q95" s="54"/>
      <c r="R95" s="101">
        <f t="shared" si="103"/>
        <v>0</v>
      </c>
      <c r="S95" s="59"/>
      <c r="T95" s="126">
        <f t="shared" si="104"/>
        <v>0</v>
      </c>
      <c r="U95" s="128"/>
      <c r="V95" s="63"/>
      <c r="W95" s="63"/>
      <c r="X95" s="64"/>
    </row>
    <row r="96" spans="1:24">
      <c r="A96" s="70"/>
      <c r="B96" s="54">
        <v>2</v>
      </c>
      <c r="C96" s="59"/>
      <c r="D96" s="55">
        <f t="shared" ref="D96:D97" si="109">IF(C96&gt;0,K96/(I96/C96),0)</f>
        <v>0</v>
      </c>
      <c r="E96" s="55">
        <f t="shared" ref="E96:E97" si="110">IF(C96&gt;0,R96/(I96/C96),0)</f>
        <v>0</v>
      </c>
      <c r="F96" s="60">
        <f t="shared" ref="F96:F97" si="111">IF(U96&gt;0,FLOOR((P96+T96)/U96,0.1),0)</f>
        <v>0</v>
      </c>
      <c r="G96" s="16"/>
      <c r="H96" s="16"/>
      <c r="I96" s="61">
        <f t="shared" ref="I96:I97" si="112">K96+R96</f>
        <v>0</v>
      </c>
      <c r="J96" s="20">
        <f t="shared" ref="J96:J97" si="113">P96+T96</f>
        <v>0</v>
      </c>
      <c r="K96" s="61">
        <f t="shared" ref="K96:K97" si="114">L96+Q96</f>
        <v>0</v>
      </c>
      <c r="L96" s="61">
        <f t="shared" ref="L96:L97" si="115">M96+N96</f>
        <v>0</v>
      </c>
      <c r="M96" s="54"/>
      <c r="N96" s="62">
        <f t="shared" si="102"/>
        <v>0</v>
      </c>
      <c r="O96" s="54"/>
      <c r="P96" s="54"/>
      <c r="Q96" s="54"/>
      <c r="R96" s="101">
        <f t="shared" si="103"/>
        <v>0</v>
      </c>
      <c r="S96" s="59"/>
      <c r="T96" s="126">
        <f t="shared" si="104"/>
        <v>0</v>
      </c>
      <c r="U96" s="128"/>
      <c r="V96" s="63"/>
      <c r="W96" s="63"/>
      <c r="X96" s="64"/>
    </row>
    <row r="97" spans="1:24">
      <c r="A97" s="70"/>
      <c r="B97" s="54">
        <v>2</v>
      </c>
      <c r="C97" s="59"/>
      <c r="D97" s="55">
        <f t="shared" si="109"/>
        <v>0</v>
      </c>
      <c r="E97" s="55">
        <f t="shared" si="110"/>
        <v>0</v>
      </c>
      <c r="F97" s="60">
        <f t="shared" si="111"/>
        <v>0</v>
      </c>
      <c r="G97" s="16"/>
      <c r="H97" s="16"/>
      <c r="I97" s="61">
        <f t="shared" si="112"/>
        <v>0</v>
      </c>
      <c r="J97" s="20">
        <f t="shared" si="113"/>
        <v>0</v>
      </c>
      <c r="K97" s="61">
        <f t="shared" si="114"/>
        <v>0</v>
      </c>
      <c r="L97" s="61">
        <f t="shared" si="115"/>
        <v>0</v>
      </c>
      <c r="M97" s="54"/>
      <c r="N97" s="62">
        <f t="shared" si="102"/>
        <v>0</v>
      </c>
      <c r="O97" s="54"/>
      <c r="P97" s="54"/>
      <c r="Q97" s="54"/>
      <c r="R97" s="101">
        <f t="shared" si="103"/>
        <v>0</v>
      </c>
      <c r="S97" s="59"/>
      <c r="T97" s="126">
        <f t="shared" si="104"/>
        <v>0</v>
      </c>
      <c r="U97" s="128"/>
      <c r="V97" s="63"/>
      <c r="W97" s="63"/>
      <c r="X97" s="64"/>
    </row>
    <row r="98" spans="1:24">
      <c r="A98" s="71" t="s">
        <v>77</v>
      </c>
      <c r="B98" s="56">
        <v>2</v>
      </c>
      <c r="C98" s="17">
        <f>SUM(C91:C97)</f>
        <v>8</v>
      </c>
      <c r="D98" s="17">
        <f>SUM(D91:D97)</f>
        <v>3.92</v>
      </c>
      <c r="E98" s="17">
        <f>SUM(E91:E97)</f>
        <v>4.08</v>
      </c>
      <c r="F98" s="55" t="s">
        <v>13</v>
      </c>
      <c r="G98" s="56" t="s">
        <v>13</v>
      </c>
      <c r="H98" s="56" t="s">
        <v>13</v>
      </c>
      <c r="I98" s="17">
        <f>SUM(I91:I97)</f>
        <v>200</v>
      </c>
      <c r="J98" s="55" t="s">
        <v>13</v>
      </c>
      <c r="K98" s="17">
        <f>SUM(K91:K97)</f>
        <v>98</v>
      </c>
      <c r="L98" s="17">
        <f>SUM(L91:L97)</f>
        <v>90</v>
      </c>
      <c r="M98" s="17">
        <f>SUM(M91:M97)</f>
        <v>45</v>
      </c>
      <c r="N98" s="17">
        <f>SUM(N91:N97)</f>
        <v>45</v>
      </c>
      <c r="O98" s="17">
        <f>SUM(O91:O97)</f>
        <v>15</v>
      </c>
      <c r="P98" s="55" t="s">
        <v>13</v>
      </c>
      <c r="Q98" s="17">
        <f>SUM(Q91:Q97)</f>
        <v>8</v>
      </c>
      <c r="R98" s="17">
        <f>SUM(R91:R97)</f>
        <v>102</v>
      </c>
      <c r="S98" s="17">
        <f>SUM(S91:S97)</f>
        <v>70</v>
      </c>
      <c r="T98" s="55" t="s">
        <v>13</v>
      </c>
      <c r="U98" s="56" t="s">
        <v>13</v>
      </c>
      <c r="V98" s="56" t="s">
        <v>13</v>
      </c>
      <c r="W98" s="56" t="s">
        <v>13</v>
      </c>
      <c r="X98" s="72" t="s">
        <v>13</v>
      </c>
    </row>
    <row r="99" spans="1:24">
      <c r="A99" s="71" t="s">
        <v>26</v>
      </c>
      <c r="B99" s="56">
        <v>2</v>
      </c>
      <c r="C99" s="55" t="s">
        <v>13</v>
      </c>
      <c r="D99" s="55" t="s">
        <v>13</v>
      </c>
      <c r="E99" s="55" t="s">
        <v>13</v>
      </c>
      <c r="F99" s="17">
        <f>SUM(F91:F97)</f>
        <v>2.4</v>
      </c>
      <c r="G99" s="56" t="s">
        <v>13</v>
      </c>
      <c r="H99" s="56" t="s">
        <v>13</v>
      </c>
      <c r="I99" s="56" t="s">
        <v>13</v>
      </c>
      <c r="J99" s="17">
        <f>SUM(J91:J97)</f>
        <v>62</v>
      </c>
      <c r="K99" s="56" t="s">
        <v>13</v>
      </c>
      <c r="L99" s="56" t="s">
        <v>13</v>
      </c>
      <c r="M99" s="56" t="s">
        <v>13</v>
      </c>
      <c r="N99" s="56" t="s">
        <v>13</v>
      </c>
      <c r="O99" s="56" t="s">
        <v>13</v>
      </c>
      <c r="P99" s="17">
        <f>SUM(P91:P97)</f>
        <v>30</v>
      </c>
      <c r="Q99" s="56" t="s">
        <v>13</v>
      </c>
      <c r="R99" s="56" t="s">
        <v>13</v>
      </c>
      <c r="S99" s="56" t="s">
        <v>13</v>
      </c>
      <c r="T99" s="17">
        <f>SUM(T91:T97)</f>
        <v>32</v>
      </c>
      <c r="U99" s="20" t="s">
        <v>13</v>
      </c>
      <c r="V99" s="56" t="s">
        <v>13</v>
      </c>
      <c r="W99" s="56" t="s">
        <v>13</v>
      </c>
      <c r="X99" s="72" t="s">
        <v>13</v>
      </c>
    </row>
    <row r="100" spans="1:24">
      <c r="A100" s="71" t="s">
        <v>78</v>
      </c>
      <c r="B100" s="56">
        <v>2</v>
      </c>
      <c r="C100" s="17">
        <f>SUMIF(H91:H97,"f",C91:C97)</f>
        <v>0</v>
      </c>
      <c r="D100" s="17">
        <f>SUMIF(H91:H97,"f",D91:D97)</f>
        <v>0</v>
      </c>
      <c r="E100" s="17">
        <f>SUMIF(H91:H97,"f",E91:E97)</f>
        <v>0</v>
      </c>
      <c r="F100" s="55" t="s">
        <v>13</v>
      </c>
      <c r="G100" s="56" t="s">
        <v>13</v>
      </c>
      <c r="H100" s="56" t="s">
        <v>13</v>
      </c>
      <c r="I100" s="17">
        <f>SUMIF(H91:H97,"f",I91:I97)</f>
        <v>0</v>
      </c>
      <c r="J100" s="56" t="s">
        <v>13</v>
      </c>
      <c r="K100" s="17">
        <f>SUMIF(H91:H97,"f",K91:K97)</f>
        <v>0</v>
      </c>
      <c r="L100" s="17">
        <f>SUMIF(H91:H97,"f",L91:L97)</f>
        <v>0</v>
      </c>
      <c r="M100" s="17">
        <f>SUMIF(H91:H97,"f",M91:M97)</f>
        <v>0</v>
      </c>
      <c r="N100" s="17">
        <f>SUMIF(H91:H97,"f",N91:N97)</f>
        <v>0</v>
      </c>
      <c r="O100" s="17">
        <f>SUMIF(H91:H97,"f",O91:O97)</f>
        <v>0</v>
      </c>
      <c r="P100" s="56" t="s">
        <v>13</v>
      </c>
      <c r="Q100" s="17">
        <f>SUMIF(H91:H97,"f",Q91:Q97)</f>
        <v>0</v>
      </c>
      <c r="R100" s="17">
        <f>SUMIF(H91:H97,"f",R91:R97)</f>
        <v>0</v>
      </c>
      <c r="S100" s="17">
        <f>SUMIF(H91:H97,"f",S91:S97)</f>
        <v>0</v>
      </c>
      <c r="T100" s="56" t="s">
        <v>13</v>
      </c>
      <c r="U100" s="56" t="s">
        <v>13</v>
      </c>
      <c r="V100" s="56" t="s">
        <v>13</v>
      </c>
      <c r="W100" s="56" t="s">
        <v>13</v>
      </c>
      <c r="X100" s="72" t="s">
        <v>13</v>
      </c>
    </row>
    <row r="101" spans="1:24">
      <c r="A101" s="197" t="s">
        <v>31</v>
      </c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9"/>
    </row>
    <row r="102" spans="1:24">
      <c r="A102" s="58" t="s">
        <v>132</v>
      </c>
      <c r="B102" s="54">
        <v>2</v>
      </c>
      <c r="C102" s="59">
        <v>2.5</v>
      </c>
      <c r="D102" s="55">
        <f t="shared" ref="D102:D108" si="116">IF(C102&gt;0,K102/(I102/C102),0)</f>
        <v>1.7407407407407407</v>
      </c>
      <c r="E102" s="55">
        <f t="shared" ref="E102:E108" si="117">IF(C102&gt;0,R102/(I102/C102),0)</f>
        <v>0.7592592592592593</v>
      </c>
      <c r="F102" s="60">
        <f t="shared" ref="F102:F108" si="118">IF(U102&gt;0,FLOOR((P102+T102)/U102,0.1),0)</f>
        <v>0.9</v>
      </c>
      <c r="G102" s="16" t="s">
        <v>20</v>
      </c>
      <c r="H102" s="16" t="s">
        <v>18</v>
      </c>
      <c r="I102" s="61">
        <f>K102+R102</f>
        <v>67.5</v>
      </c>
      <c r="J102" s="20">
        <f>P102+T102</f>
        <v>26.5</v>
      </c>
      <c r="K102" s="61">
        <f>L102+Q102</f>
        <v>47</v>
      </c>
      <c r="L102" s="61">
        <f>M102+N102</f>
        <v>45</v>
      </c>
      <c r="M102" s="54">
        <v>15</v>
      </c>
      <c r="N102" s="62">
        <f t="shared" ref="N102:N108" si="119">O102+P102</f>
        <v>30</v>
      </c>
      <c r="O102" s="54">
        <v>15</v>
      </c>
      <c r="P102" s="54">
        <v>15</v>
      </c>
      <c r="Q102" s="54">
        <v>2</v>
      </c>
      <c r="R102" s="101">
        <f t="shared" ref="R102:R107" si="120">(C102*U102)-K102</f>
        <v>20.5</v>
      </c>
      <c r="S102" s="59">
        <v>9</v>
      </c>
      <c r="T102" s="126">
        <f t="shared" ref="T102:T107" si="121">R102-S102</f>
        <v>11.5</v>
      </c>
      <c r="U102" s="134">
        <v>27</v>
      </c>
      <c r="V102" s="63">
        <v>50</v>
      </c>
      <c r="W102" s="63">
        <v>30</v>
      </c>
      <c r="X102" s="64">
        <v>20</v>
      </c>
    </row>
    <row r="103" spans="1:24">
      <c r="A103" s="74" t="s">
        <v>133</v>
      </c>
      <c r="B103" s="54">
        <v>2</v>
      </c>
      <c r="C103" s="59">
        <v>2.5</v>
      </c>
      <c r="D103" s="55">
        <f t="shared" si="116"/>
        <v>1.7407407407407407</v>
      </c>
      <c r="E103" s="55">
        <f t="shared" si="117"/>
        <v>0.7592592592592593</v>
      </c>
      <c r="F103" s="60">
        <f t="shared" si="118"/>
        <v>0.9</v>
      </c>
      <c r="G103" s="16" t="s">
        <v>20</v>
      </c>
      <c r="H103" s="16" t="s">
        <v>18</v>
      </c>
      <c r="I103" s="61">
        <f t="shared" ref="I103:I108" si="122">K103+R103</f>
        <v>67.5</v>
      </c>
      <c r="J103" s="20">
        <f t="shared" ref="J103:J108" si="123">P103+T103</f>
        <v>26.5</v>
      </c>
      <c r="K103" s="61">
        <f t="shared" ref="K103:K108" si="124">L103+Q103</f>
        <v>47</v>
      </c>
      <c r="L103" s="61">
        <f t="shared" ref="L103:L108" si="125">M103+N103</f>
        <v>45</v>
      </c>
      <c r="M103" s="54">
        <v>15</v>
      </c>
      <c r="N103" s="62">
        <f t="shared" si="119"/>
        <v>30</v>
      </c>
      <c r="O103" s="54">
        <v>15</v>
      </c>
      <c r="P103" s="54">
        <v>15</v>
      </c>
      <c r="Q103" s="54">
        <v>2</v>
      </c>
      <c r="R103" s="101">
        <f t="shared" si="120"/>
        <v>20.5</v>
      </c>
      <c r="S103" s="59">
        <v>9</v>
      </c>
      <c r="T103" s="126">
        <f t="shared" si="121"/>
        <v>11.5</v>
      </c>
      <c r="U103" s="134">
        <v>27</v>
      </c>
      <c r="V103" s="63">
        <v>35</v>
      </c>
      <c r="W103" s="63">
        <v>55</v>
      </c>
      <c r="X103" s="64">
        <v>10</v>
      </c>
    </row>
    <row r="104" spans="1:24">
      <c r="A104" s="82" t="s">
        <v>134</v>
      </c>
      <c r="B104" s="54">
        <v>2</v>
      </c>
      <c r="C104" s="59">
        <v>2.5</v>
      </c>
      <c r="D104" s="55">
        <f t="shared" si="116"/>
        <v>1.7407407407407407</v>
      </c>
      <c r="E104" s="55">
        <f t="shared" si="117"/>
        <v>0.7592592592592593</v>
      </c>
      <c r="F104" s="60">
        <f t="shared" si="118"/>
        <v>1.2000000000000002</v>
      </c>
      <c r="G104" s="16" t="s">
        <v>20</v>
      </c>
      <c r="H104" s="16" t="s">
        <v>18</v>
      </c>
      <c r="I104" s="61">
        <f t="shared" si="122"/>
        <v>67.5</v>
      </c>
      <c r="J104" s="20">
        <f t="shared" si="123"/>
        <v>32.5</v>
      </c>
      <c r="K104" s="61">
        <f t="shared" si="124"/>
        <v>47</v>
      </c>
      <c r="L104" s="61">
        <f t="shared" si="125"/>
        <v>45</v>
      </c>
      <c r="M104" s="54">
        <v>15</v>
      </c>
      <c r="N104" s="62">
        <f t="shared" si="119"/>
        <v>30</v>
      </c>
      <c r="O104" s="54"/>
      <c r="P104" s="54">
        <v>30</v>
      </c>
      <c r="Q104" s="54">
        <v>2</v>
      </c>
      <c r="R104" s="101">
        <f t="shared" si="120"/>
        <v>20.5</v>
      </c>
      <c r="S104" s="59">
        <v>18</v>
      </c>
      <c r="T104" s="126">
        <f t="shared" si="121"/>
        <v>2.5</v>
      </c>
      <c r="U104" s="134">
        <v>27</v>
      </c>
      <c r="V104" s="63">
        <v>50</v>
      </c>
      <c r="W104" s="63">
        <v>40</v>
      </c>
      <c r="X104" s="64">
        <v>10</v>
      </c>
    </row>
    <row r="105" spans="1:24">
      <c r="A105" s="74" t="s">
        <v>135</v>
      </c>
      <c r="B105" s="54">
        <v>2</v>
      </c>
      <c r="C105" s="59">
        <v>2</v>
      </c>
      <c r="D105" s="55">
        <f t="shared" si="116"/>
        <v>1.1428571428571428</v>
      </c>
      <c r="E105" s="55">
        <f t="shared" si="117"/>
        <v>0.8571428571428571</v>
      </c>
      <c r="F105" s="60">
        <f t="shared" si="118"/>
        <v>0.30000000000000004</v>
      </c>
      <c r="G105" s="16" t="s">
        <v>20</v>
      </c>
      <c r="H105" s="16" t="s">
        <v>19</v>
      </c>
      <c r="I105" s="61">
        <f t="shared" si="122"/>
        <v>56</v>
      </c>
      <c r="J105" s="20">
        <f t="shared" si="123"/>
        <v>9</v>
      </c>
      <c r="K105" s="61">
        <f t="shared" si="124"/>
        <v>32</v>
      </c>
      <c r="L105" s="61">
        <f t="shared" si="125"/>
        <v>30</v>
      </c>
      <c r="M105" s="54">
        <v>15</v>
      </c>
      <c r="N105" s="62">
        <f t="shared" si="119"/>
        <v>15</v>
      </c>
      <c r="O105" s="54">
        <v>15</v>
      </c>
      <c r="P105" s="54"/>
      <c r="Q105" s="54">
        <v>2</v>
      </c>
      <c r="R105" s="101">
        <f t="shared" si="120"/>
        <v>24</v>
      </c>
      <c r="S105" s="59">
        <v>15</v>
      </c>
      <c r="T105" s="126">
        <f t="shared" si="121"/>
        <v>9</v>
      </c>
      <c r="U105" s="127">
        <v>28</v>
      </c>
      <c r="V105" s="63">
        <v>30</v>
      </c>
      <c r="W105" s="63">
        <v>35</v>
      </c>
      <c r="X105" s="64">
        <v>35</v>
      </c>
    </row>
    <row r="106" spans="1:24">
      <c r="A106" s="74" t="s">
        <v>136</v>
      </c>
      <c r="B106" s="54">
        <v>2</v>
      </c>
      <c r="C106" s="59">
        <v>1</v>
      </c>
      <c r="D106" s="55">
        <f t="shared" si="116"/>
        <v>0.9</v>
      </c>
      <c r="E106" s="55">
        <f t="shared" si="117"/>
        <v>0.1</v>
      </c>
      <c r="F106" s="60">
        <f t="shared" si="118"/>
        <v>0</v>
      </c>
      <c r="G106" s="16" t="s">
        <v>20</v>
      </c>
      <c r="H106" s="16" t="s">
        <v>19</v>
      </c>
      <c r="I106" s="61">
        <f t="shared" si="122"/>
        <v>30</v>
      </c>
      <c r="J106" s="20">
        <f t="shared" si="123"/>
        <v>0</v>
      </c>
      <c r="K106" s="61">
        <f t="shared" si="124"/>
        <v>27</v>
      </c>
      <c r="L106" s="61">
        <f t="shared" si="125"/>
        <v>25</v>
      </c>
      <c r="M106" s="54">
        <v>10</v>
      </c>
      <c r="N106" s="62">
        <f t="shared" si="119"/>
        <v>15</v>
      </c>
      <c r="O106" s="54">
        <v>15</v>
      </c>
      <c r="P106" s="54"/>
      <c r="Q106" s="54">
        <v>2</v>
      </c>
      <c r="R106" s="101">
        <f t="shared" si="120"/>
        <v>3</v>
      </c>
      <c r="S106" s="59">
        <v>3</v>
      </c>
      <c r="T106" s="126">
        <f t="shared" si="121"/>
        <v>0</v>
      </c>
      <c r="U106" s="127">
        <v>30</v>
      </c>
      <c r="V106" s="63">
        <v>40</v>
      </c>
      <c r="W106" s="63">
        <v>30</v>
      </c>
      <c r="X106" s="64">
        <v>30</v>
      </c>
    </row>
    <row r="107" spans="1:24">
      <c r="A107" s="76" t="s">
        <v>137</v>
      </c>
      <c r="B107" s="54">
        <v>2</v>
      </c>
      <c r="C107" s="59">
        <v>7</v>
      </c>
      <c r="D107" s="55">
        <f t="shared" si="116"/>
        <v>2</v>
      </c>
      <c r="E107" s="55">
        <f t="shared" si="117"/>
        <v>5</v>
      </c>
      <c r="F107" s="60">
        <f t="shared" si="118"/>
        <v>2.4000000000000004</v>
      </c>
      <c r="G107" s="16" t="s">
        <v>15</v>
      </c>
      <c r="H107" s="16" t="s">
        <v>19</v>
      </c>
      <c r="I107" s="61">
        <f t="shared" si="122"/>
        <v>175</v>
      </c>
      <c r="J107" s="20">
        <f t="shared" si="123"/>
        <v>60</v>
      </c>
      <c r="K107" s="61">
        <f t="shared" si="124"/>
        <v>50</v>
      </c>
      <c r="L107" s="61">
        <f t="shared" si="125"/>
        <v>0</v>
      </c>
      <c r="M107" s="54"/>
      <c r="N107" s="62">
        <f t="shared" si="119"/>
        <v>0</v>
      </c>
      <c r="O107" s="54"/>
      <c r="P107" s="54"/>
      <c r="Q107" s="54">
        <v>50</v>
      </c>
      <c r="R107" s="101">
        <f t="shared" si="120"/>
        <v>125</v>
      </c>
      <c r="S107" s="59">
        <v>65</v>
      </c>
      <c r="T107" s="126">
        <f t="shared" si="121"/>
        <v>60</v>
      </c>
      <c r="U107" s="127">
        <v>25</v>
      </c>
      <c r="V107" s="63">
        <v>100</v>
      </c>
      <c r="W107" s="63"/>
      <c r="X107" s="64"/>
    </row>
    <row r="108" spans="1:24">
      <c r="A108" s="70"/>
      <c r="B108" s="54">
        <v>2</v>
      </c>
      <c r="C108" s="59"/>
      <c r="D108" s="55">
        <f t="shared" si="116"/>
        <v>0</v>
      </c>
      <c r="E108" s="55">
        <f t="shared" si="117"/>
        <v>0</v>
      </c>
      <c r="F108" s="60">
        <f t="shared" si="118"/>
        <v>0</v>
      </c>
      <c r="G108" s="16"/>
      <c r="H108" s="16"/>
      <c r="I108" s="61">
        <f t="shared" si="122"/>
        <v>0</v>
      </c>
      <c r="J108" s="20">
        <f t="shared" si="123"/>
        <v>0</v>
      </c>
      <c r="K108" s="61">
        <f t="shared" si="124"/>
        <v>0</v>
      </c>
      <c r="L108" s="61">
        <f t="shared" si="125"/>
        <v>0</v>
      </c>
      <c r="M108" s="54"/>
      <c r="N108" s="62">
        <f t="shared" si="119"/>
        <v>0</v>
      </c>
      <c r="O108" s="54"/>
      <c r="P108" s="54"/>
      <c r="Q108" s="54"/>
      <c r="R108" s="101">
        <f t="shared" ref="R108" si="126">(C108*U108)-K108</f>
        <v>0</v>
      </c>
      <c r="S108" s="59"/>
      <c r="T108" s="126">
        <f t="shared" ref="T108" si="127">R108-S108</f>
        <v>0</v>
      </c>
      <c r="U108" s="128"/>
      <c r="V108" s="63"/>
      <c r="W108" s="63"/>
      <c r="X108" s="64"/>
    </row>
    <row r="109" spans="1:24">
      <c r="A109" s="71" t="s">
        <v>77</v>
      </c>
      <c r="B109" s="56">
        <v>2</v>
      </c>
      <c r="C109" s="17">
        <f>SUM(C102:C108)</f>
        <v>17.5</v>
      </c>
      <c r="D109" s="17">
        <f>SUM(D102:D108)</f>
        <v>9.2650793650793659</v>
      </c>
      <c r="E109" s="17">
        <f>SUM(E102:E108)</f>
        <v>8.2349206349206341</v>
      </c>
      <c r="F109" s="55" t="s">
        <v>13</v>
      </c>
      <c r="G109" s="56" t="s">
        <v>13</v>
      </c>
      <c r="H109" s="56" t="s">
        <v>13</v>
      </c>
      <c r="I109" s="17">
        <f>SUM(I102:I108)</f>
        <v>463.5</v>
      </c>
      <c r="J109" s="55" t="s">
        <v>13</v>
      </c>
      <c r="K109" s="17">
        <f>SUM(K102:K108)</f>
        <v>250</v>
      </c>
      <c r="L109" s="17">
        <f>SUM(L102:L108)</f>
        <v>190</v>
      </c>
      <c r="M109" s="17">
        <f>SUM(M102:M108)</f>
        <v>70</v>
      </c>
      <c r="N109" s="17">
        <f>SUM(N102:N108)</f>
        <v>120</v>
      </c>
      <c r="O109" s="17">
        <f>SUM(O102:O108)</f>
        <v>60</v>
      </c>
      <c r="P109" s="55" t="s">
        <v>13</v>
      </c>
      <c r="Q109" s="17">
        <f>SUM(Q102:Q108)</f>
        <v>60</v>
      </c>
      <c r="R109" s="17">
        <f>SUM(R102:R108)</f>
        <v>213.5</v>
      </c>
      <c r="S109" s="17">
        <f>SUM(S102:S108)</f>
        <v>119</v>
      </c>
      <c r="T109" s="55" t="s">
        <v>13</v>
      </c>
      <c r="U109" s="56" t="s">
        <v>13</v>
      </c>
      <c r="V109" s="56" t="s">
        <v>13</v>
      </c>
      <c r="W109" s="56" t="s">
        <v>13</v>
      </c>
      <c r="X109" s="72" t="s">
        <v>13</v>
      </c>
    </row>
    <row r="110" spans="1:24">
      <c r="A110" s="71" t="s">
        <v>26</v>
      </c>
      <c r="B110" s="56">
        <v>2</v>
      </c>
      <c r="C110" s="55" t="s">
        <v>13</v>
      </c>
      <c r="D110" s="55" t="s">
        <v>13</v>
      </c>
      <c r="E110" s="55" t="s">
        <v>13</v>
      </c>
      <c r="F110" s="17">
        <f>SUM(F102:F108)</f>
        <v>5.7</v>
      </c>
      <c r="G110" s="56" t="s">
        <v>13</v>
      </c>
      <c r="H110" s="56" t="s">
        <v>13</v>
      </c>
      <c r="I110" s="56" t="s">
        <v>13</v>
      </c>
      <c r="J110" s="17">
        <f>SUM(J102:J108)</f>
        <v>154.5</v>
      </c>
      <c r="K110" s="56" t="s">
        <v>13</v>
      </c>
      <c r="L110" s="56" t="s">
        <v>13</v>
      </c>
      <c r="M110" s="56" t="s">
        <v>13</v>
      </c>
      <c r="N110" s="56" t="s">
        <v>13</v>
      </c>
      <c r="O110" s="56" t="s">
        <v>13</v>
      </c>
      <c r="P110" s="17">
        <f>SUM(P102:P108)</f>
        <v>60</v>
      </c>
      <c r="Q110" s="56" t="s">
        <v>13</v>
      </c>
      <c r="R110" s="56" t="s">
        <v>13</v>
      </c>
      <c r="S110" s="56" t="s">
        <v>13</v>
      </c>
      <c r="T110" s="17">
        <f>SUM(T102:T108)</f>
        <v>94.5</v>
      </c>
      <c r="U110" s="20" t="s">
        <v>13</v>
      </c>
      <c r="V110" s="56" t="s">
        <v>13</v>
      </c>
      <c r="W110" s="56" t="s">
        <v>13</v>
      </c>
      <c r="X110" s="72" t="s">
        <v>13</v>
      </c>
    </row>
    <row r="111" spans="1:24">
      <c r="A111" s="71" t="s">
        <v>78</v>
      </c>
      <c r="B111" s="56">
        <v>2</v>
      </c>
      <c r="C111" s="17">
        <f>SUMIF(H102:H108,"f",C102:C108)</f>
        <v>10</v>
      </c>
      <c r="D111" s="17">
        <f>SUMIF(H102:H108,"f",D102:D108)</f>
        <v>4.0428571428571427</v>
      </c>
      <c r="E111" s="17">
        <f>SUMIF(H102:H108,"f",E102:E108)</f>
        <v>5.9571428571428573</v>
      </c>
      <c r="F111" s="55" t="s">
        <v>13</v>
      </c>
      <c r="G111" s="56" t="s">
        <v>13</v>
      </c>
      <c r="H111" s="56" t="s">
        <v>13</v>
      </c>
      <c r="I111" s="17">
        <f>SUMIF(H102:H108,"f",I102:I108)</f>
        <v>261</v>
      </c>
      <c r="J111" s="56" t="s">
        <v>13</v>
      </c>
      <c r="K111" s="17">
        <f>SUMIF(H102:H108,"f",K102:K108)</f>
        <v>109</v>
      </c>
      <c r="L111" s="17">
        <f>SUMIF(H102:H108,"f",L102:L108)</f>
        <v>55</v>
      </c>
      <c r="M111" s="17">
        <f>SUMIF(H102:H108,"f",M102:M108)</f>
        <v>25</v>
      </c>
      <c r="N111" s="17">
        <f>SUMIF(H102:H108,"f",N102:N108)</f>
        <v>30</v>
      </c>
      <c r="O111" s="17">
        <f>SUMIF(H102:H108,"f",O102:O108)</f>
        <v>30</v>
      </c>
      <c r="P111" s="56" t="s">
        <v>13</v>
      </c>
      <c r="Q111" s="17">
        <f>SUMIF(H102:H108,"f",Q102:Q108)</f>
        <v>54</v>
      </c>
      <c r="R111" s="17">
        <f>SUMIF(H102:H108,"f",R102:R108)</f>
        <v>152</v>
      </c>
      <c r="S111" s="17">
        <f>SUMIF(H102:H108,"f",S102:S108)</f>
        <v>83</v>
      </c>
      <c r="T111" s="56" t="s">
        <v>13</v>
      </c>
      <c r="U111" s="56" t="s">
        <v>13</v>
      </c>
      <c r="V111" s="56" t="s">
        <v>13</v>
      </c>
      <c r="W111" s="56" t="s">
        <v>13</v>
      </c>
      <c r="X111" s="72" t="s">
        <v>13</v>
      </c>
    </row>
    <row r="112" spans="1:24">
      <c r="A112" s="197" t="s">
        <v>34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9"/>
    </row>
    <row r="113" spans="1:24" ht="26.25">
      <c r="A113" s="75" t="s">
        <v>220</v>
      </c>
      <c r="B113" s="66">
        <v>2</v>
      </c>
      <c r="C113" s="67">
        <v>3</v>
      </c>
      <c r="D113" s="55">
        <f t="shared" ref="D113:D114" si="128">IF(C113&gt;0,K113/(I113/C113),0)</f>
        <v>1.8</v>
      </c>
      <c r="E113" s="55">
        <f t="shared" ref="E113:E114" si="129">IF(C113&gt;0,R113/(I113/C113),0)</f>
        <v>1.2</v>
      </c>
      <c r="F113" s="55">
        <f t="shared" ref="F113:F114" si="130">IF(U113&gt;0,FLOOR((P113+T113)/U113,0.1),0)</f>
        <v>0.60000000000000009</v>
      </c>
      <c r="G113" s="57" t="s">
        <v>20</v>
      </c>
      <c r="H113" s="57" t="s">
        <v>19</v>
      </c>
      <c r="I113" s="20">
        <f>K113+R113</f>
        <v>75</v>
      </c>
      <c r="J113" s="20">
        <f>P113+T113</f>
        <v>15</v>
      </c>
      <c r="K113" s="20">
        <f>L113+Q113</f>
        <v>45</v>
      </c>
      <c r="L113" s="20">
        <f>M113+N113</f>
        <v>45</v>
      </c>
      <c r="M113" s="66"/>
      <c r="N113" s="56">
        <f t="shared" ref="N113:N114" si="131">O113+P113</f>
        <v>45</v>
      </c>
      <c r="O113" s="66">
        <v>45</v>
      </c>
      <c r="P113" s="66"/>
      <c r="Q113" s="66"/>
      <c r="R113" s="101">
        <f t="shared" ref="R113:R114" si="132">(C113*U113)-K113</f>
        <v>30</v>
      </c>
      <c r="S113" s="67">
        <v>15</v>
      </c>
      <c r="T113" s="126">
        <f t="shared" ref="T113:T114" si="133">R113-S113</f>
        <v>15</v>
      </c>
      <c r="U113" s="127">
        <v>25</v>
      </c>
      <c r="V113" s="68">
        <v>40</v>
      </c>
      <c r="W113" s="68">
        <v>35</v>
      </c>
      <c r="X113" s="69">
        <v>25</v>
      </c>
    </row>
    <row r="114" spans="1:24">
      <c r="A114" s="70"/>
      <c r="B114" s="54">
        <v>2</v>
      </c>
      <c r="C114" s="59"/>
      <c r="D114" s="55">
        <f t="shared" si="128"/>
        <v>0</v>
      </c>
      <c r="E114" s="55">
        <f t="shared" si="129"/>
        <v>0</v>
      </c>
      <c r="F114" s="60">
        <f t="shared" si="130"/>
        <v>0</v>
      </c>
      <c r="G114" s="16"/>
      <c r="H114" s="16"/>
      <c r="I114" s="61">
        <f t="shared" ref="I114" si="134">K114+R114</f>
        <v>0</v>
      </c>
      <c r="J114" s="20">
        <f t="shared" ref="J114" si="135">P114+T114</f>
        <v>0</v>
      </c>
      <c r="K114" s="61">
        <f t="shared" ref="K114" si="136">L114+Q114</f>
        <v>0</v>
      </c>
      <c r="L114" s="61">
        <f t="shared" ref="L114" si="137">M114+N114</f>
        <v>0</v>
      </c>
      <c r="M114" s="54"/>
      <c r="N114" s="62">
        <f t="shared" si="131"/>
        <v>0</v>
      </c>
      <c r="O114" s="54"/>
      <c r="P114" s="54"/>
      <c r="Q114" s="54"/>
      <c r="R114" s="101">
        <f t="shared" si="132"/>
        <v>0</v>
      </c>
      <c r="S114" s="59"/>
      <c r="T114" s="126">
        <f t="shared" si="133"/>
        <v>0</v>
      </c>
      <c r="U114" s="128"/>
      <c r="V114" s="63"/>
      <c r="W114" s="63"/>
      <c r="X114" s="64"/>
    </row>
    <row r="115" spans="1:24">
      <c r="A115" s="71" t="s">
        <v>77</v>
      </c>
      <c r="B115" s="56">
        <v>2</v>
      </c>
      <c r="C115" s="17">
        <f>SUM(C113:C114)</f>
        <v>3</v>
      </c>
      <c r="D115" s="17">
        <f>SUM(D113:D114)</f>
        <v>1.8</v>
      </c>
      <c r="E115" s="17">
        <f>SUM(E113:E114)</f>
        <v>1.2</v>
      </c>
      <c r="F115" s="55" t="s">
        <v>13</v>
      </c>
      <c r="G115" s="56" t="s">
        <v>13</v>
      </c>
      <c r="H115" s="56" t="s">
        <v>13</v>
      </c>
      <c r="I115" s="17">
        <f>SUM(I113:I114)</f>
        <v>75</v>
      </c>
      <c r="J115" s="55" t="s">
        <v>13</v>
      </c>
      <c r="K115" s="17">
        <f>SUM(K113:K114)</f>
        <v>45</v>
      </c>
      <c r="L115" s="17">
        <f>SUM(L113:L114)</f>
        <v>45</v>
      </c>
      <c r="M115" s="17">
        <f>SUM(M113:M114)</f>
        <v>0</v>
      </c>
      <c r="N115" s="17">
        <f>SUM(N113:N114)</f>
        <v>45</v>
      </c>
      <c r="O115" s="17">
        <f>SUM(O113:O114)</f>
        <v>45</v>
      </c>
      <c r="P115" s="55" t="s">
        <v>13</v>
      </c>
      <c r="Q115" s="17">
        <f>SUM(Q113:Q114)</f>
        <v>0</v>
      </c>
      <c r="R115" s="17">
        <f>SUM(R113:R114)</f>
        <v>30</v>
      </c>
      <c r="S115" s="17">
        <f>SUM(S113:S114)</f>
        <v>15</v>
      </c>
      <c r="T115" s="55" t="s">
        <v>13</v>
      </c>
      <c r="U115" s="56" t="s">
        <v>13</v>
      </c>
      <c r="V115" s="56" t="s">
        <v>13</v>
      </c>
      <c r="W115" s="56" t="s">
        <v>13</v>
      </c>
      <c r="X115" s="72" t="s">
        <v>13</v>
      </c>
    </row>
    <row r="116" spans="1:24">
      <c r="A116" s="71" t="s">
        <v>26</v>
      </c>
      <c r="B116" s="56">
        <v>2</v>
      </c>
      <c r="C116" s="55" t="s">
        <v>13</v>
      </c>
      <c r="D116" s="55" t="s">
        <v>13</v>
      </c>
      <c r="E116" s="55" t="s">
        <v>13</v>
      </c>
      <c r="F116" s="17">
        <f>SUM(F113:F114)</f>
        <v>0.60000000000000009</v>
      </c>
      <c r="G116" s="56" t="s">
        <v>13</v>
      </c>
      <c r="H116" s="56" t="s">
        <v>13</v>
      </c>
      <c r="I116" s="56" t="s">
        <v>13</v>
      </c>
      <c r="J116" s="17">
        <f>SUM(J113:J114)</f>
        <v>15</v>
      </c>
      <c r="K116" s="56" t="s">
        <v>13</v>
      </c>
      <c r="L116" s="56" t="s">
        <v>13</v>
      </c>
      <c r="M116" s="56" t="s">
        <v>13</v>
      </c>
      <c r="N116" s="56" t="s">
        <v>13</v>
      </c>
      <c r="O116" s="56" t="s">
        <v>13</v>
      </c>
      <c r="P116" s="17">
        <f>SUM(P113:P114)</f>
        <v>0</v>
      </c>
      <c r="Q116" s="56" t="s">
        <v>13</v>
      </c>
      <c r="R116" s="56" t="s">
        <v>13</v>
      </c>
      <c r="S116" s="56" t="s">
        <v>13</v>
      </c>
      <c r="T116" s="17">
        <f>SUM(T113:T114)</f>
        <v>15</v>
      </c>
      <c r="U116" s="20" t="s">
        <v>13</v>
      </c>
      <c r="V116" s="56" t="s">
        <v>13</v>
      </c>
      <c r="W116" s="56" t="s">
        <v>13</v>
      </c>
      <c r="X116" s="72" t="s">
        <v>13</v>
      </c>
    </row>
    <row r="117" spans="1:24">
      <c r="A117" s="71" t="s">
        <v>78</v>
      </c>
      <c r="B117" s="56">
        <v>2</v>
      </c>
      <c r="C117" s="17">
        <f>SUMIF(H113:H114,"f",C113:C114)</f>
        <v>3</v>
      </c>
      <c r="D117" s="17">
        <f>SUMIF(H113:H114,"f",D113:D114)</f>
        <v>1.8</v>
      </c>
      <c r="E117" s="17">
        <f>SUMIF(H113:H114,"f",E113:E114)</f>
        <v>1.2</v>
      </c>
      <c r="F117" s="55" t="s">
        <v>13</v>
      </c>
      <c r="G117" s="56" t="s">
        <v>13</v>
      </c>
      <c r="H117" s="56" t="s">
        <v>13</v>
      </c>
      <c r="I117" s="17">
        <f>SUMIF(H113:H114,"f",I113:I114)</f>
        <v>75</v>
      </c>
      <c r="J117" s="56" t="s">
        <v>13</v>
      </c>
      <c r="K117" s="17">
        <f>SUMIF(H113:H114,"f",K113:K114)</f>
        <v>45</v>
      </c>
      <c r="L117" s="17">
        <f>SUMIF(H113:H114,"f",L113:L114)</f>
        <v>45</v>
      </c>
      <c r="M117" s="17">
        <f>SUMIF(H113:H114,"f",M113:M114)</f>
        <v>0</v>
      </c>
      <c r="N117" s="17">
        <f>SUMIF(H113:H114,"f",N113:N114)</f>
        <v>45</v>
      </c>
      <c r="O117" s="17">
        <f>SUMIF(H113:H114,"f",O113:O114)</f>
        <v>45</v>
      </c>
      <c r="P117" s="56" t="s">
        <v>13</v>
      </c>
      <c r="Q117" s="17">
        <f>SUMIF(H113:H114,"f",Q113:Q114)</f>
        <v>0</v>
      </c>
      <c r="R117" s="17">
        <f>SUMIF(H113:H114,"f",R113:R114)</f>
        <v>30</v>
      </c>
      <c r="S117" s="17">
        <f>SUMIF(H113:H114,"f",S113:S114)</f>
        <v>15</v>
      </c>
      <c r="T117" s="56" t="s">
        <v>13</v>
      </c>
      <c r="U117" s="56" t="s">
        <v>13</v>
      </c>
      <c r="V117" s="56" t="s">
        <v>13</v>
      </c>
      <c r="W117" s="56" t="s">
        <v>13</v>
      </c>
      <c r="X117" s="72" t="s">
        <v>13</v>
      </c>
    </row>
    <row r="118" spans="1:24">
      <c r="A118" s="197" t="s">
        <v>32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9"/>
    </row>
    <row r="119" spans="1:24">
      <c r="A119" s="58" t="s">
        <v>125</v>
      </c>
      <c r="B119" s="54">
        <v>2</v>
      </c>
      <c r="C119" s="52">
        <v>0.25</v>
      </c>
      <c r="D119" s="55">
        <f t="shared" ref="D119:D123" si="138">IF(C119&gt;0,K119/(I119/C119),0)</f>
        <v>6.6666666666666666E-2</v>
      </c>
      <c r="E119" s="55">
        <f t="shared" ref="E119:E123" si="139">IF(C119&gt;0,R119/(I119/C119),0)</f>
        <v>0.18333333333333332</v>
      </c>
      <c r="F119" s="60">
        <f t="shared" ref="F119:F123" si="140">IF(U119&gt;0,FLOOR((P119+T119)/U119,0.1),0)</f>
        <v>0</v>
      </c>
      <c r="G119" s="16" t="s">
        <v>15</v>
      </c>
      <c r="H119" s="16" t="s">
        <v>18</v>
      </c>
      <c r="I119" s="61">
        <f>K119+R119</f>
        <v>7.5</v>
      </c>
      <c r="J119" s="20">
        <f>P119+T119</f>
        <v>0</v>
      </c>
      <c r="K119" s="61">
        <f>L119+Q119</f>
        <v>2</v>
      </c>
      <c r="L119" s="61">
        <f>M119+N119</f>
        <v>2</v>
      </c>
      <c r="M119" s="54">
        <v>2</v>
      </c>
      <c r="N119" s="62">
        <f t="shared" ref="N119:N123" si="141">O119+P119</f>
        <v>0</v>
      </c>
      <c r="O119" s="54"/>
      <c r="P119" s="54"/>
      <c r="Q119" s="54"/>
      <c r="R119" s="101">
        <f t="shared" ref="R119:R122" si="142">(C119*U119)-K119</f>
        <v>5.5</v>
      </c>
      <c r="S119" s="59">
        <v>5.5</v>
      </c>
      <c r="T119" s="126">
        <f t="shared" ref="T119:T122" si="143">R119-S119</f>
        <v>0</v>
      </c>
      <c r="U119" s="134">
        <v>30</v>
      </c>
      <c r="V119" s="63"/>
      <c r="W119" s="63"/>
      <c r="X119" s="64"/>
    </row>
    <row r="120" spans="1:24">
      <c r="A120" s="58" t="s">
        <v>126</v>
      </c>
      <c r="B120" s="54">
        <v>2</v>
      </c>
      <c r="C120" s="52">
        <v>0.25</v>
      </c>
      <c r="D120" s="55">
        <f t="shared" si="138"/>
        <v>6.6666666666666666E-2</v>
      </c>
      <c r="E120" s="55">
        <f t="shared" si="139"/>
        <v>0.18333333333333332</v>
      </c>
      <c r="F120" s="60">
        <f t="shared" si="140"/>
        <v>0</v>
      </c>
      <c r="G120" s="16" t="s">
        <v>15</v>
      </c>
      <c r="H120" s="16" t="s">
        <v>18</v>
      </c>
      <c r="I120" s="61">
        <f t="shared" ref="I120:I123" si="144">K120+R120</f>
        <v>7.5</v>
      </c>
      <c r="J120" s="20">
        <f t="shared" ref="J120:J123" si="145">P120+T120</f>
        <v>0</v>
      </c>
      <c r="K120" s="61">
        <f t="shared" ref="K120:K123" si="146">L120+Q120</f>
        <v>2</v>
      </c>
      <c r="L120" s="61">
        <f t="shared" ref="L120:L123" si="147">M120+N120</f>
        <v>2</v>
      </c>
      <c r="M120" s="54">
        <v>2</v>
      </c>
      <c r="N120" s="62">
        <f t="shared" si="141"/>
        <v>0</v>
      </c>
      <c r="O120" s="54"/>
      <c r="P120" s="54"/>
      <c r="Q120" s="54"/>
      <c r="R120" s="101">
        <f t="shared" si="142"/>
        <v>5.5</v>
      </c>
      <c r="S120" s="59">
        <v>5.5</v>
      </c>
      <c r="T120" s="126">
        <f t="shared" si="143"/>
        <v>0</v>
      </c>
      <c r="U120" s="134">
        <v>30</v>
      </c>
      <c r="V120" s="63"/>
      <c r="W120" s="63"/>
      <c r="X120" s="64"/>
    </row>
    <row r="121" spans="1:24">
      <c r="A121" s="58" t="s">
        <v>127</v>
      </c>
      <c r="B121" s="54">
        <v>2</v>
      </c>
      <c r="C121" s="53">
        <v>0.5</v>
      </c>
      <c r="D121" s="55">
        <f t="shared" si="138"/>
        <v>0.16</v>
      </c>
      <c r="E121" s="55">
        <f t="shared" si="139"/>
        <v>0.34</v>
      </c>
      <c r="F121" s="60">
        <f t="shared" si="140"/>
        <v>0</v>
      </c>
      <c r="G121" s="16" t="s">
        <v>15</v>
      </c>
      <c r="H121" s="16" t="s">
        <v>18</v>
      </c>
      <c r="I121" s="61">
        <f t="shared" si="144"/>
        <v>12.5</v>
      </c>
      <c r="J121" s="20">
        <f t="shared" si="145"/>
        <v>0</v>
      </c>
      <c r="K121" s="61">
        <f t="shared" si="146"/>
        <v>4</v>
      </c>
      <c r="L121" s="61">
        <f t="shared" si="147"/>
        <v>4</v>
      </c>
      <c r="M121" s="54">
        <v>4</v>
      </c>
      <c r="N121" s="62">
        <f t="shared" si="141"/>
        <v>0</v>
      </c>
      <c r="O121" s="54"/>
      <c r="P121" s="54"/>
      <c r="Q121" s="54"/>
      <c r="R121" s="101">
        <f t="shared" si="142"/>
        <v>8.5</v>
      </c>
      <c r="S121" s="59">
        <v>8.5</v>
      </c>
      <c r="T121" s="126">
        <f t="shared" si="143"/>
        <v>0</v>
      </c>
      <c r="U121" s="134">
        <v>25</v>
      </c>
      <c r="V121" s="63"/>
      <c r="W121" s="63"/>
      <c r="X121" s="64"/>
    </row>
    <row r="122" spans="1:24">
      <c r="A122" s="58" t="s">
        <v>128</v>
      </c>
      <c r="B122" s="54">
        <v>2</v>
      </c>
      <c r="C122" s="53">
        <v>0.5</v>
      </c>
      <c r="D122" s="55">
        <f t="shared" si="138"/>
        <v>0.16</v>
      </c>
      <c r="E122" s="55">
        <f t="shared" si="139"/>
        <v>0.34</v>
      </c>
      <c r="F122" s="60">
        <f t="shared" si="140"/>
        <v>0</v>
      </c>
      <c r="G122" s="16" t="s">
        <v>15</v>
      </c>
      <c r="H122" s="16" t="s">
        <v>18</v>
      </c>
      <c r="I122" s="61">
        <f t="shared" si="144"/>
        <v>12.5</v>
      </c>
      <c r="J122" s="20">
        <f t="shared" si="145"/>
        <v>0</v>
      </c>
      <c r="K122" s="61">
        <f t="shared" si="146"/>
        <v>4</v>
      </c>
      <c r="L122" s="61">
        <f t="shared" si="147"/>
        <v>4</v>
      </c>
      <c r="M122" s="54">
        <v>4</v>
      </c>
      <c r="N122" s="62">
        <f t="shared" si="141"/>
        <v>0</v>
      </c>
      <c r="O122" s="54"/>
      <c r="P122" s="54"/>
      <c r="Q122" s="54"/>
      <c r="R122" s="101">
        <f t="shared" si="142"/>
        <v>8.5</v>
      </c>
      <c r="S122" s="59">
        <v>8.5</v>
      </c>
      <c r="T122" s="126">
        <f t="shared" si="143"/>
        <v>0</v>
      </c>
      <c r="U122" s="134">
        <v>25</v>
      </c>
      <c r="V122" s="63"/>
      <c r="W122" s="63"/>
      <c r="X122" s="64"/>
    </row>
    <row r="123" spans="1:24">
      <c r="A123" s="70"/>
      <c r="B123" s="54">
        <v>2</v>
      </c>
      <c r="C123" s="59"/>
      <c r="D123" s="55">
        <f t="shared" si="138"/>
        <v>0</v>
      </c>
      <c r="E123" s="55">
        <f t="shared" si="139"/>
        <v>0</v>
      </c>
      <c r="F123" s="60">
        <f t="shared" si="140"/>
        <v>0</v>
      </c>
      <c r="G123" s="16"/>
      <c r="H123" s="16"/>
      <c r="I123" s="61">
        <f t="shared" si="144"/>
        <v>0</v>
      </c>
      <c r="J123" s="20">
        <f t="shared" si="145"/>
        <v>0</v>
      </c>
      <c r="K123" s="61">
        <f t="shared" si="146"/>
        <v>0</v>
      </c>
      <c r="L123" s="61">
        <f t="shared" si="147"/>
        <v>0</v>
      </c>
      <c r="M123" s="54"/>
      <c r="N123" s="62">
        <f t="shared" si="141"/>
        <v>0</v>
      </c>
      <c r="O123" s="54"/>
      <c r="P123" s="54"/>
      <c r="Q123" s="54"/>
      <c r="R123" s="101">
        <f t="shared" ref="R123" si="148">(C123*U123)-K123</f>
        <v>0</v>
      </c>
      <c r="S123" s="59"/>
      <c r="T123" s="126">
        <f t="shared" ref="T123" si="149">R123-S123</f>
        <v>0</v>
      </c>
      <c r="U123" s="128"/>
      <c r="V123" s="63"/>
      <c r="W123" s="63"/>
      <c r="X123" s="64"/>
    </row>
    <row r="124" spans="1:24">
      <c r="A124" s="71" t="s">
        <v>77</v>
      </c>
      <c r="B124" s="56">
        <v>2</v>
      </c>
      <c r="C124" s="17">
        <f>SUM(C119:C123)</f>
        <v>1.5</v>
      </c>
      <c r="D124" s="17">
        <f>SUM(D119:D123)</f>
        <v>0.45333333333333337</v>
      </c>
      <c r="E124" s="17">
        <f>SUM(E119:E123)</f>
        <v>1.0466666666666666</v>
      </c>
      <c r="F124" s="55" t="s">
        <v>13</v>
      </c>
      <c r="G124" s="56" t="s">
        <v>13</v>
      </c>
      <c r="H124" s="56" t="s">
        <v>13</v>
      </c>
      <c r="I124" s="17">
        <f>SUM(I119:I123)</f>
        <v>40</v>
      </c>
      <c r="J124" s="55" t="s">
        <v>13</v>
      </c>
      <c r="K124" s="17">
        <f>SUM(K119:K123)</f>
        <v>12</v>
      </c>
      <c r="L124" s="17">
        <f>SUM(L119:L123)</f>
        <v>12</v>
      </c>
      <c r="M124" s="17">
        <f>SUM(M119:M123)</f>
        <v>12</v>
      </c>
      <c r="N124" s="17">
        <f>SUM(N119:N123)</f>
        <v>0</v>
      </c>
      <c r="O124" s="17">
        <f>SUM(O119:O123)</f>
        <v>0</v>
      </c>
      <c r="P124" s="55" t="s">
        <v>13</v>
      </c>
      <c r="Q124" s="17">
        <f>SUM(Q119:Q123)</f>
        <v>0</v>
      </c>
      <c r="R124" s="17">
        <f>SUM(R119:R123)</f>
        <v>28</v>
      </c>
      <c r="S124" s="17">
        <f>SUM(S119:S123)</f>
        <v>28</v>
      </c>
      <c r="T124" s="55" t="s">
        <v>13</v>
      </c>
      <c r="U124" s="56" t="s">
        <v>13</v>
      </c>
      <c r="V124" s="56" t="s">
        <v>13</v>
      </c>
      <c r="W124" s="56" t="s">
        <v>13</v>
      </c>
      <c r="X124" s="72" t="s">
        <v>13</v>
      </c>
    </row>
    <row r="125" spans="1:24">
      <c r="A125" s="71" t="s">
        <v>26</v>
      </c>
      <c r="B125" s="56">
        <v>2</v>
      </c>
      <c r="C125" s="55" t="s">
        <v>13</v>
      </c>
      <c r="D125" s="55" t="s">
        <v>13</v>
      </c>
      <c r="E125" s="55" t="s">
        <v>13</v>
      </c>
      <c r="F125" s="17">
        <f>SUM(F119:F123)</f>
        <v>0</v>
      </c>
      <c r="G125" s="56" t="s">
        <v>13</v>
      </c>
      <c r="H125" s="56" t="s">
        <v>13</v>
      </c>
      <c r="I125" s="56" t="s">
        <v>13</v>
      </c>
      <c r="J125" s="17">
        <f>SUM(J119:J123)</f>
        <v>0</v>
      </c>
      <c r="K125" s="56" t="s">
        <v>13</v>
      </c>
      <c r="L125" s="56" t="s">
        <v>13</v>
      </c>
      <c r="M125" s="56" t="s">
        <v>13</v>
      </c>
      <c r="N125" s="56" t="s">
        <v>13</v>
      </c>
      <c r="O125" s="56" t="s">
        <v>13</v>
      </c>
      <c r="P125" s="17">
        <f>SUM(P119:P123)</f>
        <v>0</v>
      </c>
      <c r="Q125" s="56" t="s">
        <v>13</v>
      </c>
      <c r="R125" s="56" t="s">
        <v>13</v>
      </c>
      <c r="S125" s="56" t="s">
        <v>13</v>
      </c>
      <c r="T125" s="17">
        <f>SUM(T119:T123)</f>
        <v>0</v>
      </c>
      <c r="U125" s="20" t="s">
        <v>13</v>
      </c>
      <c r="V125" s="56" t="s">
        <v>13</v>
      </c>
      <c r="W125" s="56" t="s">
        <v>13</v>
      </c>
      <c r="X125" s="72" t="s">
        <v>13</v>
      </c>
    </row>
    <row r="126" spans="1:24">
      <c r="A126" s="71" t="s">
        <v>78</v>
      </c>
      <c r="B126" s="56">
        <v>2</v>
      </c>
      <c r="C126" s="17">
        <f>SUMIF(H119:H123,"f",C119:C123)</f>
        <v>0</v>
      </c>
      <c r="D126" s="17">
        <f>SUMIF(H119:H123,"f",D119:D123)</f>
        <v>0</v>
      </c>
      <c r="E126" s="17">
        <f>SUMIF(H119:H123,"f",E119:E123)</f>
        <v>0</v>
      </c>
      <c r="F126" s="55" t="s">
        <v>13</v>
      </c>
      <c r="G126" s="56" t="s">
        <v>13</v>
      </c>
      <c r="H126" s="56" t="s">
        <v>13</v>
      </c>
      <c r="I126" s="17">
        <f>SUMIF(H119:H123,"f",I119:I123)</f>
        <v>0</v>
      </c>
      <c r="J126" s="56" t="s">
        <v>13</v>
      </c>
      <c r="K126" s="17">
        <f>SUMIF(H119:H123,"f",K119:K123)</f>
        <v>0</v>
      </c>
      <c r="L126" s="17">
        <f>SUMIF(H119:H123,"f",L119:L123)</f>
        <v>0</v>
      </c>
      <c r="M126" s="17">
        <f>SUMIF(H119:H123,"f",M119:M123)</f>
        <v>0</v>
      </c>
      <c r="N126" s="17">
        <f>SUMIF(H119:H123,"f",N119:N123)</f>
        <v>0</v>
      </c>
      <c r="O126" s="17">
        <f>SUMIF(H119:H123,"f",O119:O123)</f>
        <v>0</v>
      </c>
      <c r="P126" s="56" t="s">
        <v>13</v>
      </c>
      <c r="Q126" s="17">
        <f>SUMIF(H119:H123,"f",Q119:Q123)</f>
        <v>0</v>
      </c>
      <c r="R126" s="17">
        <f>SUMIF(H119:H123,"f",R119:R123)</f>
        <v>0</v>
      </c>
      <c r="S126" s="17">
        <f>SUMIF(H119:H123,"f",S119:S123)</f>
        <v>0</v>
      </c>
      <c r="T126" s="56" t="s">
        <v>13</v>
      </c>
      <c r="U126" s="56" t="s">
        <v>13</v>
      </c>
      <c r="V126" s="56" t="s">
        <v>13</v>
      </c>
      <c r="W126" s="56" t="s">
        <v>13</v>
      </c>
      <c r="X126" s="72" t="s">
        <v>13</v>
      </c>
    </row>
    <row r="127" spans="1:24">
      <c r="A127" s="197" t="s">
        <v>33</v>
      </c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9"/>
    </row>
    <row r="128" spans="1:24">
      <c r="A128" s="70"/>
      <c r="B128" s="54">
        <v>2</v>
      </c>
      <c r="C128" s="59"/>
      <c r="D128" s="55">
        <f t="shared" ref="D128:D129" si="150">IF(C128&gt;0,K128/(I128/C128),0)</f>
        <v>0</v>
      </c>
      <c r="E128" s="55">
        <f t="shared" ref="E128:E129" si="151">IF(C128&gt;0,R128/(I128/C128),0)</f>
        <v>0</v>
      </c>
      <c r="F128" s="60">
        <f t="shared" ref="F128:F129" si="152">IF(U128&gt;0,FLOOR((P128+T128)/U128,0.1),0)</f>
        <v>0</v>
      </c>
      <c r="G128" s="16"/>
      <c r="H128" s="16"/>
      <c r="I128" s="61">
        <f>K128+R128</f>
        <v>0</v>
      </c>
      <c r="J128" s="20">
        <f>P128+T128</f>
        <v>0</v>
      </c>
      <c r="K128" s="61">
        <f>L128+Q128</f>
        <v>0</v>
      </c>
      <c r="L128" s="61">
        <f>M128+N128</f>
        <v>0</v>
      </c>
      <c r="M128" s="54"/>
      <c r="N128" s="62">
        <f t="shared" ref="N128:N129" si="153">O128+P128</f>
        <v>0</v>
      </c>
      <c r="O128" s="54"/>
      <c r="P128" s="54"/>
      <c r="Q128" s="54"/>
      <c r="R128" s="101">
        <f t="shared" ref="R128:R129" si="154">(C128*U128)-K128</f>
        <v>0</v>
      </c>
      <c r="S128" s="59"/>
      <c r="T128" s="126">
        <f t="shared" ref="T128:T129" si="155">R128-S128</f>
        <v>0</v>
      </c>
      <c r="U128" s="128"/>
      <c r="V128" s="63"/>
      <c r="W128" s="63"/>
      <c r="X128" s="64"/>
    </row>
    <row r="129" spans="1:28">
      <c r="A129" s="70"/>
      <c r="B129" s="54">
        <v>2</v>
      </c>
      <c r="C129" s="59"/>
      <c r="D129" s="55">
        <f t="shared" si="150"/>
        <v>0</v>
      </c>
      <c r="E129" s="55">
        <f t="shared" si="151"/>
        <v>0</v>
      </c>
      <c r="F129" s="60">
        <f t="shared" si="152"/>
        <v>0</v>
      </c>
      <c r="G129" s="16"/>
      <c r="H129" s="16"/>
      <c r="I129" s="61">
        <f t="shared" ref="I129" si="156">K129+R129</f>
        <v>0</v>
      </c>
      <c r="J129" s="20">
        <f t="shared" ref="J129" si="157">P129+T129</f>
        <v>0</v>
      </c>
      <c r="K129" s="61">
        <f t="shared" ref="K129" si="158">L129+Q129</f>
        <v>0</v>
      </c>
      <c r="L129" s="61">
        <f t="shared" ref="L129" si="159">M129+N129</f>
        <v>0</v>
      </c>
      <c r="M129" s="54"/>
      <c r="N129" s="62">
        <f t="shared" si="153"/>
        <v>0</v>
      </c>
      <c r="O129" s="54"/>
      <c r="P129" s="54"/>
      <c r="Q129" s="54"/>
      <c r="R129" s="101">
        <f t="shared" si="154"/>
        <v>0</v>
      </c>
      <c r="S129" s="59"/>
      <c r="T129" s="126">
        <f t="shared" si="155"/>
        <v>0</v>
      </c>
      <c r="U129" s="128"/>
      <c r="V129" s="63"/>
      <c r="W129" s="63"/>
      <c r="X129" s="64"/>
    </row>
    <row r="130" spans="1:28">
      <c r="A130" s="71" t="s">
        <v>77</v>
      </c>
      <c r="B130" s="56">
        <v>2</v>
      </c>
      <c r="C130" s="17">
        <f>SUM(C128:C129)</f>
        <v>0</v>
      </c>
      <c r="D130" s="17">
        <f>SUM(D128:D129)</f>
        <v>0</v>
      </c>
      <c r="E130" s="17">
        <f>SUM(E128:E129)</f>
        <v>0</v>
      </c>
      <c r="F130" s="55" t="s">
        <v>13</v>
      </c>
      <c r="G130" s="56" t="s">
        <v>13</v>
      </c>
      <c r="H130" s="56" t="s">
        <v>13</v>
      </c>
      <c r="I130" s="17">
        <f>SUM(I128:I129)</f>
        <v>0</v>
      </c>
      <c r="J130" s="55" t="s">
        <v>13</v>
      </c>
      <c r="K130" s="17">
        <f>SUM(K128:K129)</f>
        <v>0</v>
      </c>
      <c r="L130" s="17">
        <f>SUM(L128:L129)</f>
        <v>0</v>
      </c>
      <c r="M130" s="17">
        <f>SUM(M128:M129)</f>
        <v>0</v>
      </c>
      <c r="N130" s="17">
        <f>SUM(N128:N129)</f>
        <v>0</v>
      </c>
      <c r="O130" s="17">
        <f>SUM(O128:O129)</f>
        <v>0</v>
      </c>
      <c r="P130" s="55" t="s">
        <v>13</v>
      </c>
      <c r="Q130" s="17">
        <f>SUM(Q128:Q129)</f>
        <v>0</v>
      </c>
      <c r="R130" s="17">
        <f>SUM(R128:R129)</f>
        <v>0</v>
      </c>
      <c r="S130" s="17">
        <f>SUM(S128:S129)</f>
        <v>0</v>
      </c>
      <c r="T130" s="55" t="s">
        <v>13</v>
      </c>
      <c r="U130" s="56" t="s">
        <v>13</v>
      </c>
      <c r="V130" s="56" t="s">
        <v>13</v>
      </c>
      <c r="W130" s="56" t="s">
        <v>13</v>
      </c>
      <c r="X130" s="72" t="s">
        <v>13</v>
      </c>
    </row>
    <row r="131" spans="1:28">
      <c r="A131" s="71" t="s">
        <v>26</v>
      </c>
      <c r="B131" s="56">
        <v>2</v>
      </c>
      <c r="C131" s="55" t="s">
        <v>13</v>
      </c>
      <c r="D131" s="55" t="s">
        <v>13</v>
      </c>
      <c r="E131" s="55" t="s">
        <v>13</v>
      </c>
      <c r="F131" s="17">
        <f>SUM(F128:F129)</f>
        <v>0</v>
      </c>
      <c r="G131" s="56" t="s">
        <v>13</v>
      </c>
      <c r="H131" s="56" t="s">
        <v>13</v>
      </c>
      <c r="I131" s="56" t="s">
        <v>13</v>
      </c>
      <c r="J131" s="17">
        <f>SUM(J128:J129)</f>
        <v>0</v>
      </c>
      <c r="K131" s="56" t="s">
        <v>13</v>
      </c>
      <c r="L131" s="56" t="s">
        <v>13</v>
      </c>
      <c r="M131" s="56" t="s">
        <v>13</v>
      </c>
      <c r="N131" s="56" t="s">
        <v>13</v>
      </c>
      <c r="O131" s="56" t="s">
        <v>13</v>
      </c>
      <c r="P131" s="17">
        <f>SUM(P128:P129)</f>
        <v>0</v>
      </c>
      <c r="Q131" s="56" t="s">
        <v>13</v>
      </c>
      <c r="R131" s="56" t="s">
        <v>13</v>
      </c>
      <c r="S131" s="56" t="s">
        <v>13</v>
      </c>
      <c r="T131" s="17">
        <f>SUM(T128:T129)</f>
        <v>0</v>
      </c>
      <c r="U131" s="20" t="s">
        <v>13</v>
      </c>
      <c r="V131" s="56" t="s">
        <v>13</v>
      </c>
      <c r="W131" s="56" t="s">
        <v>13</v>
      </c>
      <c r="X131" s="72" t="s">
        <v>13</v>
      </c>
    </row>
    <row r="132" spans="1:28">
      <c r="A132" s="71" t="s">
        <v>78</v>
      </c>
      <c r="B132" s="56">
        <v>2</v>
      </c>
      <c r="C132" s="17">
        <f>SUMIF(H128:H129,"f",C128:C129)</f>
        <v>0</v>
      </c>
      <c r="D132" s="17">
        <f>SUMIF(H128:H129,"f",D128:D129)</f>
        <v>0</v>
      </c>
      <c r="E132" s="17">
        <f>SUMIF(H128:H129,"f",E128:E129)</f>
        <v>0</v>
      </c>
      <c r="F132" s="55" t="s">
        <v>13</v>
      </c>
      <c r="G132" s="56" t="s">
        <v>13</v>
      </c>
      <c r="H132" s="56" t="s">
        <v>13</v>
      </c>
      <c r="I132" s="17">
        <f>SUMIF(H128:H129,"f",I128:I129)</f>
        <v>0</v>
      </c>
      <c r="J132" s="56" t="s">
        <v>13</v>
      </c>
      <c r="K132" s="17">
        <f>SUMIF(H128:H129,"f",K128:K129)</f>
        <v>0</v>
      </c>
      <c r="L132" s="17">
        <f>SUMIF(H128:H129,"f",L128:L129)</f>
        <v>0</v>
      </c>
      <c r="M132" s="17">
        <f>SUMIF(H128:H129,"f",M128:M129)</f>
        <v>0</v>
      </c>
      <c r="N132" s="17">
        <f>SUMIF(H128:H129,"f",N128:N129)</f>
        <v>0</v>
      </c>
      <c r="O132" s="17">
        <f>SUMIF(H128:H129,"f",O128:O129)</f>
        <v>0</v>
      </c>
      <c r="P132" s="56" t="s">
        <v>13</v>
      </c>
      <c r="Q132" s="17">
        <f>SUMIF(H128:H129,"f",Q128:Q129)</f>
        <v>0</v>
      </c>
      <c r="R132" s="17">
        <f>SUMIF(H128:H129,"f",R128:R129)</f>
        <v>0</v>
      </c>
      <c r="S132" s="17">
        <f>SUMIF(H128:H129,"f",S128:S129)</f>
        <v>0</v>
      </c>
      <c r="T132" s="56" t="s">
        <v>13</v>
      </c>
      <c r="U132" s="56" t="s">
        <v>13</v>
      </c>
      <c r="V132" s="56" t="s">
        <v>13</v>
      </c>
      <c r="W132" s="56" t="s">
        <v>13</v>
      </c>
      <c r="X132" s="72" t="s">
        <v>13</v>
      </c>
    </row>
    <row r="133" spans="1:28" s="21" customFormat="1" ht="17.25">
      <c r="A133" s="77" t="s">
        <v>76</v>
      </c>
      <c r="B133" s="78">
        <v>2</v>
      </c>
      <c r="C133" s="79">
        <f>SUM(C80,C87,C98,C109,C115,C124,C130)</f>
        <v>30</v>
      </c>
      <c r="D133" s="79">
        <f>SUM(D80,D87,D98,D109,D115,D124,D130)</f>
        <v>15.4384126984127</v>
      </c>
      <c r="E133" s="79">
        <f>SUM(E80,E87,E98,E109,E115,E124,E130)</f>
        <v>14.5615873015873</v>
      </c>
      <c r="F133" s="79">
        <f>SUM(F81,F88,F99,F110,F116,F125,F131)</f>
        <v>8.6999999999999993</v>
      </c>
      <c r="G133" s="80" t="s">
        <v>13</v>
      </c>
      <c r="H133" s="80" t="s">
        <v>13</v>
      </c>
      <c r="I133" s="79">
        <f>SUM(I80,I87,I98,I109,I115,I124,I130)</f>
        <v>778.5</v>
      </c>
      <c r="J133" s="79">
        <f>SUM(J81,J88,J99,J110,J116,J125,J131)</f>
        <v>231.5</v>
      </c>
      <c r="K133" s="79">
        <f>SUM(K80,K87,K98,K109,K115,K124,K130)</f>
        <v>405</v>
      </c>
      <c r="L133" s="79">
        <f>SUM(L80,L87,L98,L109,L115,L124,L130)</f>
        <v>337</v>
      </c>
      <c r="M133" s="79">
        <f>SUM(M80,M87,M98,M109,M115,M124,M130)</f>
        <v>127</v>
      </c>
      <c r="N133" s="79">
        <f>SUM(N80,N87,N98,N109,N115,N124,N130)</f>
        <v>210</v>
      </c>
      <c r="O133" s="79">
        <f>SUM(O80,O87,O98,O109,O115,O124,O130)</f>
        <v>120</v>
      </c>
      <c r="P133" s="79">
        <f>SUM(P81,P88,P99,P110,P116,P125,P131)</f>
        <v>90</v>
      </c>
      <c r="Q133" s="79">
        <f>SUM(Q80,Q87,Q98,Q109,Q115,Q124,Q130)</f>
        <v>68</v>
      </c>
      <c r="R133" s="79">
        <f>SUM(R80,R87,R98,R109,R115,R124,R130)</f>
        <v>373.5</v>
      </c>
      <c r="S133" s="79">
        <f>SUM(S80,S87,S98,S109,S115,S124,S130)</f>
        <v>232</v>
      </c>
      <c r="T133" s="79">
        <f>SUM(T81,T88,T99,T110,T116,T125,T131)</f>
        <v>141.5</v>
      </c>
      <c r="U133" s="80" t="s">
        <v>13</v>
      </c>
      <c r="V133" s="80" t="s">
        <v>13</v>
      </c>
      <c r="W133" s="80" t="s">
        <v>13</v>
      </c>
      <c r="X133" s="81" t="s">
        <v>13</v>
      </c>
      <c r="Y133"/>
      <c r="Z133"/>
      <c r="AA133"/>
      <c r="AB133"/>
    </row>
    <row r="134" spans="1:28" ht="25.5" customHeight="1">
      <c r="A134" s="203" t="s">
        <v>80</v>
      </c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5"/>
    </row>
    <row r="135" spans="1:28">
      <c r="A135" s="197" t="s">
        <v>28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9"/>
    </row>
    <row r="136" spans="1:28" ht="26.25">
      <c r="A136" s="75" t="s">
        <v>216</v>
      </c>
      <c r="B136" s="66">
        <v>3</v>
      </c>
      <c r="C136" s="67">
        <v>2</v>
      </c>
      <c r="D136" s="55">
        <f t="shared" ref="D136:D139" si="160">IF(C136&gt;0,K136/(I136/C136),0)</f>
        <v>1</v>
      </c>
      <c r="E136" s="55">
        <f t="shared" ref="E136:E139" si="161">IF(C136&gt;0,R136/(I136/C136),0)</f>
        <v>1</v>
      </c>
      <c r="F136" s="55">
        <f t="shared" ref="F136:F139" si="162">IF(U136&gt;0,FLOOR((P136+T136)/U136,0.1),0)</f>
        <v>0</v>
      </c>
      <c r="G136" s="57" t="s">
        <v>20</v>
      </c>
      <c r="H136" s="57" t="s">
        <v>19</v>
      </c>
      <c r="I136" s="20">
        <f>K136+R136</f>
        <v>60</v>
      </c>
      <c r="J136" s="20">
        <f>P136+T136</f>
        <v>0</v>
      </c>
      <c r="K136" s="20">
        <f>L136+Q136</f>
        <v>30</v>
      </c>
      <c r="L136" s="20">
        <f>M136+N136</f>
        <v>30</v>
      </c>
      <c r="M136" s="66">
        <v>30</v>
      </c>
      <c r="N136" s="56">
        <f t="shared" ref="N136:N139" si="163">O136+P136</f>
        <v>0</v>
      </c>
      <c r="O136" s="66"/>
      <c r="P136" s="66"/>
      <c r="Q136" s="66"/>
      <c r="R136" s="101">
        <f t="shared" ref="R136:R139" si="164">(C136*U136)-K136</f>
        <v>30</v>
      </c>
      <c r="S136" s="67">
        <v>30</v>
      </c>
      <c r="T136" s="126">
        <f t="shared" ref="T136:T139" si="165">R136-S136</f>
        <v>0</v>
      </c>
      <c r="U136" s="127">
        <v>30</v>
      </c>
      <c r="V136" s="68"/>
      <c r="W136" s="68"/>
      <c r="X136" s="69"/>
    </row>
    <row r="137" spans="1:28">
      <c r="A137" s="70"/>
      <c r="B137" s="54">
        <v>3</v>
      </c>
      <c r="C137" s="59"/>
      <c r="D137" s="55">
        <f t="shared" si="160"/>
        <v>0</v>
      </c>
      <c r="E137" s="55">
        <f t="shared" si="161"/>
        <v>0</v>
      </c>
      <c r="F137" s="60">
        <f t="shared" si="162"/>
        <v>0</v>
      </c>
      <c r="G137" s="16"/>
      <c r="H137" s="16"/>
      <c r="I137" s="61">
        <f t="shared" ref="I137:I139" si="166">K137+R137</f>
        <v>0</v>
      </c>
      <c r="J137" s="20">
        <f t="shared" ref="J137:J139" si="167">P137+T137</f>
        <v>0</v>
      </c>
      <c r="K137" s="61">
        <f t="shared" ref="K137:K139" si="168">L137+Q137</f>
        <v>0</v>
      </c>
      <c r="L137" s="61">
        <f t="shared" ref="L137:L139" si="169">M137+N137</f>
        <v>0</v>
      </c>
      <c r="M137" s="54"/>
      <c r="N137" s="62">
        <f t="shared" si="163"/>
        <v>0</v>
      </c>
      <c r="O137" s="54"/>
      <c r="P137" s="54"/>
      <c r="Q137" s="54"/>
      <c r="R137" s="101">
        <f t="shared" si="164"/>
        <v>0</v>
      </c>
      <c r="S137" s="59"/>
      <c r="T137" s="126">
        <f t="shared" si="165"/>
        <v>0</v>
      </c>
      <c r="U137" s="128"/>
      <c r="V137" s="63"/>
      <c r="W137" s="63"/>
      <c r="X137" s="64"/>
    </row>
    <row r="138" spans="1:28">
      <c r="A138" s="70"/>
      <c r="B138" s="54">
        <v>3</v>
      </c>
      <c r="C138" s="59"/>
      <c r="D138" s="55">
        <f t="shared" si="160"/>
        <v>0</v>
      </c>
      <c r="E138" s="55">
        <f t="shared" si="161"/>
        <v>0</v>
      </c>
      <c r="F138" s="60">
        <f t="shared" si="162"/>
        <v>0</v>
      </c>
      <c r="G138" s="16"/>
      <c r="H138" s="16"/>
      <c r="I138" s="61">
        <f t="shared" si="166"/>
        <v>0</v>
      </c>
      <c r="J138" s="20">
        <f t="shared" si="167"/>
        <v>0</v>
      </c>
      <c r="K138" s="61">
        <f t="shared" si="168"/>
        <v>0</v>
      </c>
      <c r="L138" s="61">
        <f t="shared" si="169"/>
        <v>0</v>
      </c>
      <c r="M138" s="54"/>
      <c r="N138" s="62">
        <f t="shared" si="163"/>
        <v>0</v>
      </c>
      <c r="O138" s="54"/>
      <c r="P138" s="54"/>
      <c r="Q138" s="54"/>
      <c r="R138" s="101">
        <f t="shared" si="164"/>
        <v>0</v>
      </c>
      <c r="S138" s="59"/>
      <c r="T138" s="126">
        <f t="shared" si="165"/>
        <v>0</v>
      </c>
      <c r="U138" s="128"/>
      <c r="V138" s="63"/>
      <c r="W138" s="63"/>
      <c r="X138" s="64"/>
    </row>
    <row r="139" spans="1:28">
      <c r="A139" s="70"/>
      <c r="B139" s="54">
        <v>3</v>
      </c>
      <c r="C139" s="59"/>
      <c r="D139" s="55">
        <f t="shared" si="160"/>
        <v>0</v>
      </c>
      <c r="E139" s="55">
        <f t="shared" si="161"/>
        <v>0</v>
      </c>
      <c r="F139" s="60">
        <f t="shared" si="162"/>
        <v>0</v>
      </c>
      <c r="G139" s="16"/>
      <c r="H139" s="16"/>
      <c r="I139" s="61">
        <f t="shared" si="166"/>
        <v>0</v>
      </c>
      <c r="J139" s="20">
        <f t="shared" si="167"/>
        <v>0</v>
      </c>
      <c r="K139" s="61">
        <f t="shared" si="168"/>
        <v>0</v>
      </c>
      <c r="L139" s="61">
        <f t="shared" si="169"/>
        <v>0</v>
      </c>
      <c r="M139" s="54"/>
      <c r="N139" s="62">
        <f t="shared" si="163"/>
        <v>0</v>
      </c>
      <c r="O139" s="54"/>
      <c r="P139" s="54"/>
      <c r="Q139" s="54"/>
      <c r="R139" s="101">
        <f t="shared" si="164"/>
        <v>0</v>
      </c>
      <c r="S139" s="59"/>
      <c r="T139" s="126">
        <f t="shared" si="165"/>
        <v>0</v>
      </c>
      <c r="U139" s="128"/>
      <c r="V139" s="63"/>
      <c r="W139" s="63"/>
      <c r="X139" s="64"/>
    </row>
    <row r="140" spans="1:28">
      <c r="A140" s="71" t="s">
        <v>77</v>
      </c>
      <c r="B140" s="56">
        <v>3</v>
      </c>
      <c r="C140" s="17">
        <f>SUM(C136:C139)</f>
        <v>2</v>
      </c>
      <c r="D140" s="17">
        <f>SUM(D136:D139)</f>
        <v>1</v>
      </c>
      <c r="E140" s="17">
        <f>SUM(E136:E139)</f>
        <v>1</v>
      </c>
      <c r="F140" s="55" t="s">
        <v>13</v>
      </c>
      <c r="G140" s="56" t="s">
        <v>13</v>
      </c>
      <c r="H140" s="56" t="s">
        <v>13</v>
      </c>
      <c r="I140" s="17">
        <f>SUM(I136:I139)</f>
        <v>60</v>
      </c>
      <c r="J140" s="55" t="s">
        <v>13</v>
      </c>
      <c r="K140" s="17">
        <f>SUM(K136:K139)</f>
        <v>30</v>
      </c>
      <c r="L140" s="17">
        <f>SUM(L136:L139)</f>
        <v>30</v>
      </c>
      <c r="M140" s="17">
        <f>SUM(M136:M139)</f>
        <v>30</v>
      </c>
      <c r="N140" s="17">
        <f>SUM(N136:N139)</f>
        <v>0</v>
      </c>
      <c r="O140" s="17">
        <f>SUM(O136:O139)</f>
        <v>0</v>
      </c>
      <c r="P140" s="55" t="s">
        <v>13</v>
      </c>
      <c r="Q140" s="17">
        <f>SUM(Q136:Q139)</f>
        <v>0</v>
      </c>
      <c r="R140" s="17">
        <f>SUM(R136:R139)</f>
        <v>30</v>
      </c>
      <c r="S140" s="17">
        <f>SUM(S136:S139)</f>
        <v>30</v>
      </c>
      <c r="T140" s="55" t="s">
        <v>13</v>
      </c>
      <c r="U140" s="56" t="s">
        <v>13</v>
      </c>
      <c r="V140" s="56" t="s">
        <v>13</v>
      </c>
      <c r="W140" s="56" t="s">
        <v>13</v>
      </c>
      <c r="X140" s="72" t="s">
        <v>13</v>
      </c>
    </row>
    <row r="141" spans="1:28">
      <c r="A141" s="71" t="s">
        <v>26</v>
      </c>
      <c r="B141" s="56">
        <v>3</v>
      </c>
      <c r="C141" s="55" t="s">
        <v>13</v>
      </c>
      <c r="D141" s="55" t="s">
        <v>13</v>
      </c>
      <c r="E141" s="55" t="s">
        <v>13</v>
      </c>
      <c r="F141" s="17">
        <f>SUM(F136:F139)</f>
        <v>0</v>
      </c>
      <c r="G141" s="56" t="s">
        <v>13</v>
      </c>
      <c r="H141" s="56" t="s">
        <v>13</v>
      </c>
      <c r="I141" s="56" t="s">
        <v>13</v>
      </c>
      <c r="J141" s="17">
        <f>SUM(J136:J139)</f>
        <v>0</v>
      </c>
      <c r="K141" s="56" t="s">
        <v>13</v>
      </c>
      <c r="L141" s="56" t="s">
        <v>13</v>
      </c>
      <c r="M141" s="56" t="s">
        <v>13</v>
      </c>
      <c r="N141" s="56" t="s">
        <v>13</v>
      </c>
      <c r="O141" s="56" t="s">
        <v>13</v>
      </c>
      <c r="P141" s="17">
        <f>SUM(P136:P139)</f>
        <v>0</v>
      </c>
      <c r="Q141" s="56" t="s">
        <v>13</v>
      </c>
      <c r="R141" s="56" t="s">
        <v>13</v>
      </c>
      <c r="S141" s="56" t="s">
        <v>13</v>
      </c>
      <c r="T141" s="17">
        <f>SUM(T136:T139)</f>
        <v>0</v>
      </c>
      <c r="U141" s="20" t="s">
        <v>13</v>
      </c>
      <c r="V141" s="56" t="s">
        <v>13</v>
      </c>
      <c r="W141" s="56" t="s">
        <v>13</v>
      </c>
      <c r="X141" s="72" t="s">
        <v>13</v>
      </c>
    </row>
    <row r="142" spans="1:28">
      <c r="A142" s="71" t="s">
        <v>78</v>
      </c>
      <c r="B142" s="56">
        <v>3</v>
      </c>
      <c r="C142" s="17">
        <f>SUMIF(H136:H139,"f",C136:C139)</f>
        <v>2</v>
      </c>
      <c r="D142" s="17">
        <f>SUMIF(H136:H139,"f",D136:D139)</f>
        <v>1</v>
      </c>
      <c r="E142" s="17">
        <f>SUMIF(H136:H139,"f",E136:E139)</f>
        <v>1</v>
      </c>
      <c r="F142" s="55" t="s">
        <v>13</v>
      </c>
      <c r="G142" s="56" t="s">
        <v>13</v>
      </c>
      <c r="H142" s="56" t="s">
        <v>13</v>
      </c>
      <c r="I142" s="17">
        <f>SUMIF(H136:H139,"f",I136:I139)</f>
        <v>60</v>
      </c>
      <c r="J142" s="56" t="s">
        <v>13</v>
      </c>
      <c r="K142" s="17">
        <f>SUMIF(H136:H139,"f",K136:K139)</f>
        <v>30</v>
      </c>
      <c r="L142" s="17">
        <f>SUMIF(H136:H139,"f",L136:L139)</f>
        <v>30</v>
      </c>
      <c r="M142" s="17">
        <f>SUMIF(H136:H139,"f",M136:M139)</f>
        <v>30</v>
      </c>
      <c r="N142" s="17">
        <f>SUMIF(H136:H139,"f",N136:N139)</f>
        <v>0</v>
      </c>
      <c r="O142" s="17">
        <f>SUMIF(H136:H139,"f",O136:O139)</f>
        <v>0</v>
      </c>
      <c r="P142" s="56" t="s">
        <v>13</v>
      </c>
      <c r="Q142" s="17">
        <f>SUMIF(H136:H139,"f",Q136:Q139)</f>
        <v>0</v>
      </c>
      <c r="R142" s="17">
        <f>SUMIF(H136:H139,"f",R136:R139)</f>
        <v>30</v>
      </c>
      <c r="S142" s="17">
        <f>SUMIF(H136:H139,"f",S136:S139)</f>
        <v>30</v>
      </c>
      <c r="T142" s="56" t="s">
        <v>13</v>
      </c>
      <c r="U142" s="56" t="s">
        <v>13</v>
      </c>
      <c r="V142" s="56" t="s">
        <v>13</v>
      </c>
      <c r="W142" s="56" t="s">
        <v>13</v>
      </c>
      <c r="X142" s="72" t="s">
        <v>13</v>
      </c>
    </row>
    <row r="143" spans="1:28">
      <c r="A143" s="197" t="s">
        <v>29</v>
      </c>
      <c r="B143" s="198"/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9"/>
    </row>
    <row r="144" spans="1:28">
      <c r="A144" s="70"/>
      <c r="B144" s="54">
        <v>3</v>
      </c>
      <c r="C144" s="59"/>
      <c r="D144" s="55">
        <f t="shared" ref="D144:D146" si="170">IF(C144&gt;0,K144/(I144/C144),0)</f>
        <v>0</v>
      </c>
      <c r="E144" s="55">
        <f t="shared" ref="E144:E146" si="171">IF(C144&gt;0,R144/(I144/C144),0)</f>
        <v>0</v>
      </c>
      <c r="F144" s="60">
        <f t="shared" ref="F144:F146" si="172">IF(U144&gt;0,FLOOR((P144+T144)/U144,0.1),0)</f>
        <v>0</v>
      </c>
      <c r="G144" s="16"/>
      <c r="H144" s="16"/>
      <c r="I144" s="61">
        <f>K144+R144</f>
        <v>0</v>
      </c>
      <c r="J144" s="20">
        <f>P144+T144</f>
        <v>0</v>
      </c>
      <c r="K144" s="61">
        <f>L144+Q144</f>
        <v>0</v>
      </c>
      <c r="L144" s="61">
        <f>M144+N144</f>
        <v>0</v>
      </c>
      <c r="M144" s="54"/>
      <c r="N144" s="62">
        <f t="shared" ref="N144:N146" si="173">O144+P144</f>
        <v>0</v>
      </c>
      <c r="O144" s="54"/>
      <c r="P144" s="54"/>
      <c r="Q144" s="54"/>
      <c r="R144" s="101">
        <f t="shared" ref="R144:R146" si="174">(C144*U144)-K144</f>
        <v>0</v>
      </c>
      <c r="S144" s="59"/>
      <c r="T144" s="126">
        <f t="shared" ref="T144:T146" si="175">R144-S144</f>
        <v>0</v>
      </c>
      <c r="U144" s="128"/>
      <c r="V144" s="63"/>
      <c r="W144" s="63"/>
      <c r="X144" s="64"/>
    </row>
    <row r="145" spans="1:24">
      <c r="A145" s="70"/>
      <c r="B145" s="54">
        <v>3</v>
      </c>
      <c r="C145" s="59"/>
      <c r="D145" s="55">
        <f t="shared" si="170"/>
        <v>0</v>
      </c>
      <c r="E145" s="55">
        <f t="shared" si="171"/>
        <v>0</v>
      </c>
      <c r="F145" s="60">
        <f t="shared" si="172"/>
        <v>0</v>
      </c>
      <c r="G145" s="16"/>
      <c r="H145" s="16"/>
      <c r="I145" s="61">
        <f t="shared" ref="I145:I146" si="176">K145+R145</f>
        <v>0</v>
      </c>
      <c r="J145" s="20">
        <f t="shared" ref="J145:J146" si="177">P145+T145</f>
        <v>0</v>
      </c>
      <c r="K145" s="61">
        <f t="shared" ref="K145:K146" si="178">L145+Q145</f>
        <v>0</v>
      </c>
      <c r="L145" s="61">
        <f t="shared" ref="L145:L146" si="179">M145+N145</f>
        <v>0</v>
      </c>
      <c r="M145" s="54"/>
      <c r="N145" s="62">
        <f t="shared" si="173"/>
        <v>0</v>
      </c>
      <c r="O145" s="54"/>
      <c r="P145" s="54"/>
      <c r="Q145" s="54"/>
      <c r="R145" s="101">
        <f t="shared" si="174"/>
        <v>0</v>
      </c>
      <c r="S145" s="59"/>
      <c r="T145" s="126">
        <f t="shared" si="175"/>
        <v>0</v>
      </c>
      <c r="U145" s="128"/>
      <c r="V145" s="63"/>
      <c r="W145" s="63"/>
      <c r="X145" s="64"/>
    </row>
    <row r="146" spans="1:24">
      <c r="A146" s="70"/>
      <c r="B146" s="54">
        <v>3</v>
      </c>
      <c r="C146" s="59"/>
      <c r="D146" s="55">
        <f t="shared" si="170"/>
        <v>0</v>
      </c>
      <c r="E146" s="55">
        <f t="shared" si="171"/>
        <v>0</v>
      </c>
      <c r="F146" s="60">
        <f t="shared" si="172"/>
        <v>0</v>
      </c>
      <c r="G146" s="16"/>
      <c r="H146" s="16"/>
      <c r="I146" s="61">
        <f t="shared" si="176"/>
        <v>0</v>
      </c>
      <c r="J146" s="20">
        <f t="shared" si="177"/>
        <v>0</v>
      </c>
      <c r="K146" s="61">
        <f t="shared" si="178"/>
        <v>0</v>
      </c>
      <c r="L146" s="61">
        <f t="shared" si="179"/>
        <v>0</v>
      </c>
      <c r="M146" s="54"/>
      <c r="N146" s="62">
        <f t="shared" si="173"/>
        <v>0</v>
      </c>
      <c r="O146" s="54"/>
      <c r="P146" s="54"/>
      <c r="Q146" s="54"/>
      <c r="R146" s="101">
        <f t="shared" si="174"/>
        <v>0</v>
      </c>
      <c r="S146" s="59"/>
      <c r="T146" s="126">
        <f t="shared" si="175"/>
        <v>0</v>
      </c>
      <c r="U146" s="128"/>
      <c r="V146" s="63"/>
      <c r="W146" s="63"/>
      <c r="X146" s="64"/>
    </row>
    <row r="147" spans="1:24">
      <c r="A147" s="71" t="s">
        <v>77</v>
      </c>
      <c r="B147" s="56">
        <v>3</v>
      </c>
      <c r="C147" s="17">
        <f>SUM(C144:C146)</f>
        <v>0</v>
      </c>
      <c r="D147" s="17">
        <f>SUM(D144:D146)</f>
        <v>0</v>
      </c>
      <c r="E147" s="17">
        <f>SUM(E144:E146)</f>
        <v>0</v>
      </c>
      <c r="F147" s="55" t="s">
        <v>13</v>
      </c>
      <c r="G147" s="56" t="s">
        <v>13</v>
      </c>
      <c r="H147" s="56" t="s">
        <v>13</v>
      </c>
      <c r="I147" s="17">
        <f>SUM(I144:I146)</f>
        <v>0</v>
      </c>
      <c r="J147" s="55" t="s">
        <v>13</v>
      </c>
      <c r="K147" s="17">
        <f>SUM(K144:K146)</f>
        <v>0</v>
      </c>
      <c r="L147" s="17">
        <f>SUM(L144:L146)</f>
        <v>0</v>
      </c>
      <c r="M147" s="17">
        <f>SUM(M144:M146)</f>
        <v>0</v>
      </c>
      <c r="N147" s="17">
        <f>SUM(N144:N146)</f>
        <v>0</v>
      </c>
      <c r="O147" s="17">
        <f>SUM(O144:O146)</f>
        <v>0</v>
      </c>
      <c r="P147" s="55" t="s">
        <v>13</v>
      </c>
      <c r="Q147" s="17">
        <f>SUM(Q144:Q146)</f>
        <v>0</v>
      </c>
      <c r="R147" s="17">
        <f>SUM(R144:R146)</f>
        <v>0</v>
      </c>
      <c r="S147" s="17">
        <f>SUM(S144:S146)</f>
        <v>0</v>
      </c>
      <c r="T147" s="55" t="s">
        <v>13</v>
      </c>
      <c r="U147" s="56" t="s">
        <v>13</v>
      </c>
      <c r="V147" s="56" t="s">
        <v>13</v>
      </c>
      <c r="W147" s="56" t="s">
        <v>13</v>
      </c>
      <c r="X147" s="72" t="s">
        <v>13</v>
      </c>
    </row>
    <row r="148" spans="1:24">
      <c r="A148" s="71" t="s">
        <v>26</v>
      </c>
      <c r="B148" s="56">
        <v>3</v>
      </c>
      <c r="C148" s="55" t="s">
        <v>13</v>
      </c>
      <c r="D148" s="55" t="s">
        <v>13</v>
      </c>
      <c r="E148" s="55" t="s">
        <v>13</v>
      </c>
      <c r="F148" s="17">
        <f>SUM(F144:F146)</f>
        <v>0</v>
      </c>
      <c r="G148" s="56" t="s">
        <v>13</v>
      </c>
      <c r="H148" s="56" t="s">
        <v>13</v>
      </c>
      <c r="I148" s="56" t="s">
        <v>13</v>
      </c>
      <c r="J148" s="17">
        <f>SUM(J144:J146)</f>
        <v>0</v>
      </c>
      <c r="K148" s="56" t="s">
        <v>13</v>
      </c>
      <c r="L148" s="56" t="s">
        <v>13</v>
      </c>
      <c r="M148" s="56" t="s">
        <v>13</v>
      </c>
      <c r="N148" s="56" t="s">
        <v>13</v>
      </c>
      <c r="O148" s="56" t="s">
        <v>13</v>
      </c>
      <c r="P148" s="17">
        <f>SUM(P144:P146)</f>
        <v>0</v>
      </c>
      <c r="Q148" s="56" t="s">
        <v>13</v>
      </c>
      <c r="R148" s="56" t="s">
        <v>13</v>
      </c>
      <c r="S148" s="56" t="s">
        <v>13</v>
      </c>
      <c r="T148" s="17">
        <f>SUM(T144:T146)</f>
        <v>0</v>
      </c>
      <c r="U148" s="20" t="s">
        <v>13</v>
      </c>
      <c r="V148" s="56" t="s">
        <v>13</v>
      </c>
      <c r="W148" s="56" t="s">
        <v>13</v>
      </c>
      <c r="X148" s="72" t="s">
        <v>13</v>
      </c>
    </row>
    <row r="149" spans="1:24">
      <c r="A149" s="71" t="s">
        <v>78</v>
      </c>
      <c r="B149" s="56">
        <v>3</v>
      </c>
      <c r="C149" s="17">
        <f>SUMIF(H144:H146,"f",C144:C146)</f>
        <v>0</v>
      </c>
      <c r="D149" s="17">
        <f>SUMIF(H144:H146,"f",D144:D146)</f>
        <v>0</v>
      </c>
      <c r="E149" s="17">
        <f>SUMIF(H144:H146,"f",E144:E146)</f>
        <v>0</v>
      </c>
      <c r="F149" s="55" t="s">
        <v>13</v>
      </c>
      <c r="G149" s="56" t="s">
        <v>13</v>
      </c>
      <c r="H149" s="56" t="s">
        <v>13</v>
      </c>
      <c r="I149" s="17">
        <f>SUMIF(H144:H146,"f",I144:I146)</f>
        <v>0</v>
      </c>
      <c r="J149" s="56" t="s">
        <v>13</v>
      </c>
      <c r="K149" s="17">
        <f>SUMIF(H144:H146,"f",K144:K146)</f>
        <v>0</v>
      </c>
      <c r="L149" s="17">
        <f>SUMIF(H144:H146,"f",L144:L146)</f>
        <v>0</v>
      </c>
      <c r="M149" s="17">
        <f>SUMIF(H144:H146,"f",M144:M146)</f>
        <v>0</v>
      </c>
      <c r="N149" s="17">
        <f>SUMIF(H144:H146,"f",N144:N146)</f>
        <v>0</v>
      </c>
      <c r="O149" s="17">
        <f>SUMIF(H144:H146,"f",O144:O146)</f>
        <v>0</v>
      </c>
      <c r="P149" s="56" t="s">
        <v>13</v>
      </c>
      <c r="Q149" s="17">
        <f>SUMIF(H144:H146,"f",Q144:Q146)</f>
        <v>0</v>
      </c>
      <c r="R149" s="17">
        <f>SUMIF(H144:H146,"f",R144:R146)</f>
        <v>0</v>
      </c>
      <c r="S149" s="17">
        <f>SUMIF(H144:H146,"f",S144:S146)</f>
        <v>0</v>
      </c>
      <c r="T149" s="56" t="s">
        <v>13</v>
      </c>
      <c r="U149" s="56" t="s">
        <v>13</v>
      </c>
      <c r="V149" s="56" t="s">
        <v>13</v>
      </c>
      <c r="W149" s="56" t="s">
        <v>13</v>
      </c>
      <c r="X149" s="72" t="s">
        <v>13</v>
      </c>
    </row>
    <row r="150" spans="1:24">
      <c r="A150" s="197" t="s">
        <v>30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9"/>
    </row>
    <row r="151" spans="1:24">
      <c r="A151" s="73" t="s">
        <v>129</v>
      </c>
      <c r="B151" s="66">
        <v>3</v>
      </c>
      <c r="C151" s="67">
        <v>1</v>
      </c>
      <c r="D151" s="55">
        <f t="shared" ref="D151:D155" si="180">IF(C151&gt;0,K151/(I151/C151),0)</f>
        <v>0.58620689655172409</v>
      </c>
      <c r="E151" s="55">
        <f t="shared" ref="E151:E155" si="181">IF(C151&gt;0,R151/(I151/C151),0)</f>
        <v>0.41379310344827586</v>
      </c>
      <c r="F151" s="55">
        <f t="shared" ref="F151:F155" si="182">IF(U151&gt;0,FLOOR((P151+T151)/U151,0.1),0)</f>
        <v>0</v>
      </c>
      <c r="G151" s="57" t="s">
        <v>20</v>
      </c>
      <c r="H151" s="57" t="s">
        <v>18</v>
      </c>
      <c r="I151" s="20">
        <f>K151+R151</f>
        <v>29</v>
      </c>
      <c r="J151" s="20">
        <f>P151+T151</f>
        <v>0</v>
      </c>
      <c r="K151" s="20">
        <f>L151+Q151</f>
        <v>17</v>
      </c>
      <c r="L151" s="20">
        <f>M151+N151</f>
        <v>15</v>
      </c>
      <c r="M151" s="66">
        <v>15</v>
      </c>
      <c r="N151" s="56">
        <f t="shared" ref="N151:N157" si="183">O151+P151</f>
        <v>0</v>
      </c>
      <c r="O151" s="66"/>
      <c r="P151" s="66"/>
      <c r="Q151" s="66">
        <v>2</v>
      </c>
      <c r="R151" s="101">
        <f t="shared" ref="R151:R153" si="184">(C151*U151)-K151</f>
        <v>12</v>
      </c>
      <c r="S151" s="67">
        <v>12</v>
      </c>
      <c r="T151" s="126">
        <f t="shared" ref="T151:T153" si="185">R151-S151</f>
        <v>0</v>
      </c>
      <c r="U151" s="127">
        <v>29</v>
      </c>
      <c r="V151" s="68">
        <v>45</v>
      </c>
      <c r="W151" s="68">
        <v>45</v>
      </c>
      <c r="X151" s="69">
        <v>10</v>
      </c>
    </row>
    <row r="152" spans="1:24">
      <c r="A152" s="76" t="s">
        <v>130</v>
      </c>
      <c r="B152" s="54">
        <v>3</v>
      </c>
      <c r="C152" s="59">
        <v>2.5</v>
      </c>
      <c r="D152" s="55">
        <f t="shared" si="180"/>
        <v>1.7407407407407407</v>
      </c>
      <c r="E152" s="55">
        <f t="shared" si="181"/>
        <v>0.7592592592592593</v>
      </c>
      <c r="F152" s="60">
        <f t="shared" si="182"/>
        <v>0</v>
      </c>
      <c r="G152" s="16" t="s">
        <v>20</v>
      </c>
      <c r="H152" s="16" t="s">
        <v>18</v>
      </c>
      <c r="I152" s="61">
        <f t="shared" ref="I152:I155" si="186">K152+R152</f>
        <v>67.5</v>
      </c>
      <c r="J152" s="20">
        <f t="shared" ref="J152:J155" si="187">P152+T152</f>
        <v>2.5</v>
      </c>
      <c r="K152" s="61">
        <f t="shared" ref="K152:K155" si="188">L152+Q152</f>
        <v>47</v>
      </c>
      <c r="L152" s="61">
        <f t="shared" ref="L152:L155" si="189">M152+N152</f>
        <v>45</v>
      </c>
      <c r="M152" s="54">
        <v>30</v>
      </c>
      <c r="N152" s="62">
        <f t="shared" si="183"/>
        <v>15</v>
      </c>
      <c r="O152" s="54">
        <v>15</v>
      </c>
      <c r="P152" s="54"/>
      <c r="Q152" s="54">
        <v>2</v>
      </c>
      <c r="R152" s="101">
        <f t="shared" si="184"/>
        <v>20.5</v>
      </c>
      <c r="S152" s="59">
        <v>18</v>
      </c>
      <c r="T152" s="126">
        <f t="shared" si="185"/>
        <v>2.5</v>
      </c>
      <c r="U152" s="134">
        <v>27</v>
      </c>
      <c r="V152" s="63">
        <v>60</v>
      </c>
      <c r="W152" s="63">
        <v>15</v>
      </c>
      <c r="X152" s="64">
        <v>25</v>
      </c>
    </row>
    <row r="153" spans="1:24">
      <c r="A153" s="74" t="s">
        <v>131</v>
      </c>
      <c r="B153" s="54">
        <v>3</v>
      </c>
      <c r="C153" s="59">
        <v>3.5</v>
      </c>
      <c r="D153" s="55">
        <f t="shared" si="180"/>
        <v>1.8148148148148149</v>
      </c>
      <c r="E153" s="55">
        <f t="shared" si="181"/>
        <v>1.6851851851851851</v>
      </c>
      <c r="F153" s="60">
        <f t="shared" si="182"/>
        <v>0.5</v>
      </c>
      <c r="G153" s="16" t="s">
        <v>16</v>
      </c>
      <c r="H153" s="16" t="s">
        <v>18</v>
      </c>
      <c r="I153" s="61">
        <f t="shared" si="186"/>
        <v>94.5</v>
      </c>
      <c r="J153" s="20">
        <f t="shared" si="187"/>
        <v>15.5</v>
      </c>
      <c r="K153" s="61">
        <f t="shared" si="188"/>
        <v>49</v>
      </c>
      <c r="L153" s="61">
        <f t="shared" si="189"/>
        <v>45</v>
      </c>
      <c r="M153" s="54">
        <v>30</v>
      </c>
      <c r="N153" s="62">
        <f t="shared" si="183"/>
        <v>15</v>
      </c>
      <c r="O153" s="54">
        <v>15</v>
      </c>
      <c r="P153" s="54"/>
      <c r="Q153" s="54">
        <v>4</v>
      </c>
      <c r="R153" s="101">
        <f t="shared" si="184"/>
        <v>45.5</v>
      </c>
      <c r="S153" s="59">
        <v>30</v>
      </c>
      <c r="T153" s="126">
        <f t="shared" si="185"/>
        <v>15.5</v>
      </c>
      <c r="U153" s="134">
        <v>27</v>
      </c>
      <c r="V153" s="63">
        <v>34</v>
      </c>
      <c r="W153" s="63">
        <v>33</v>
      </c>
      <c r="X153" s="64">
        <v>33</v>
      </c>
    </row>
    <row r="154" spans="1:24">
      <c r="A154" s="70"/>
      <c r="B154" s="54">
        <v>3</v>
      </c>
      <c r="C154" s="59"/>
      <c r="D154" s="55">
        <f t="shared" si="180"/>
        <v>0</v>
      </c>
      <c r="E154" s="55">
        <f t="shared" si="181"/>
        <v>0</v>
      </c>
      <c r="F154" s="60">
        <f t="shared" si="182"/>
        <v>0</v>
      </c>
      <c r="G154" s="16"/>
      <c r="H154" s="16"/>
      <c r="I154" s="61">
        <f t="shared" si="186"/>
        <v>0</v>
      </c>
      <c r="J154" s="20">
        <f t="shared" si="187"/>
        <v>0</v>
      </c>
      <c r="K154" s="61">
        <f t="shared" si="188"/>
        <v>0</v>
      </c>
      <c r="L154" s="61">
        <f t="shared" si="189"/>
        <v>0</v>
      </c>
      <c r="M154" s="54"/>
      <c r="N154" s="62">
        <f t="shared" si="183"/>
        <v>0</v>
      </c>
      <c r="O154" s="54"/>
      <c r="P154" s="54"/>
      <c r="Q154" s="54"/>
      <c r="R154" s="101">
        <f t="shared" ref="R154:R157" si="190">(C154*U154)-K154</f>
        <v>0</v>
      </c>
      <c r="S154" s="59"/>
      <c r="T154" s="126">
        <f t="shared" ref="T154:T157" si="191">R154-S154</f>
        <v>0</v>
      </c>
      <c r="U154" s="128"/>
      <c r="V154" s="63"/>
      <c r="W154" s="63"/>
      <c r="X154" s="64"/>
    </row>
    <row r="155" spans="1:24">
      <c r="A155" s="70"/>
      <c r="B155" s="54">
        <v>3</v>
      </c>
      <c r="C155" s="59"/>
      <c r="D155" s="55">
        <f t="shared" si="180"/>
        <v>0</v>
      </c>
      <c r="E155" s="55">
        <f t="shared" si="181"/>
        <v>0</v>
      </c>
      <c r="F155" s="60">
        <f t="shared" si="182"/>
        <v>0</v>
      </c>
      <c r="G155" s="16"/>
      <c r="H155" s="16"/>
      <c r="I155" s="61">
        <f t="shared" si="186"/>
        <v>0</v>
      </c>
      <c r="J155" s="20">
        <f t="shared" si="187"/>
        <v>0</v>
      </c>
      <c r="K155" s="61">
        <f t="shared" si="188"/>
        <v>0</v>
      </c>
      <c r="L155" s="61">
        <f t="shared" si="189"/>
        <v>0</v>
      </c>
      <c r="M155" s="54"/>
      <c r="N155" s="62">
        <f t="shared" si="183"/>
        <v>0</v>
      </c>
      <c r="O155" s="54"/>
      <c r="P155" s="54"/>
      <c r="Q155" s="54"/>
      <c r="R155" s="101">
        <f t="shared" si="190"/>
        <v>0</v>
      </c>
      <c r="S155" s="59"/>
      <c r="T155" s="126">
        <f t="shared" si="191"/>
        <v>0</v>
      </c>
      <c r="U155" s="128"/>
      <c r="V155" s="63"/>
      <c r="W155" s="63"/>
      <c r="X155" s="64"/>
    </row>
    <row r="156" spans="1:24">
      <c r="A156" s="70"/>
      <c r="B156" s="54">
        <v>3</v>
      </c>
      <c r="C156" s="59"/>
      <c r="D156" s="55">
        <f t="shared" ref="D156:D157" si="192">IF(C156&gt;0,K156/(I156/C156),0)</f>
        <v>0</v>
      </c>
      <c r="E156" s="55">
        <f t="shared" ref="E156:E157" si="193">IF(C156&gt;0,R156/(I156/C156),0)</f>
        <v>0</v>
      </c>
      <c r="F156" s="60">
        <f t="shared" ref="F156:F157" si="194">IF(U156&gt;0,FLOOR((P156+T156)/U156,0.1),0)</f>
        <v>0</v>
      </c>
      <c r="G156" s="16"/>
      <c r="H156" s="16"/>
      <c r="I156" s="61">
        <f t="shared" ref="I156:I157" si="195">K156+R156</f>
        <v>0</v>
      </c>
      <c r="J156" s="20">
        <f t="shared" ref="J156:J157" si="196">P156+T156</f>
        <v>0</v>
      </c>
      <c r="K156" s="61">
        <f t="shared" ref="K156:K157" si="197">L156+Q156</f>
        <v>0</v>
      </c>
      <c r="L156" s="61">
        <f t="shared" ref="L156:L157" si="198">M156+N156</f>
        <v>0</v>
      </c>
      <c r="M156" s="54"/>
      <c r="N156" s="62">
        <f t="shared" si="183"/>
        <v>0</v>
      </c>
      <c r="O156" s="54"/>
      <c r="P156" s="54"/>
      <c r="Q156" s="54"/>
      <c r="R156" s="101">
        <f t="shared" si="190"/>
        <v>0</v>
      </c>
      <c r="S156" s="59"/>
      <c r="T156" s="126">
        <f t="shared" si="191"/>
        <v>0</v>
      </c>
      <c r="U156" s="128"/>
      <c r="V156" s="63"/>
      <c r="W156" s="63"/>
      <c r="X156" s="64"/>
    </row>
    <row r="157" spans="1:24">
      <c r="A157" s="70"/>
      <c r="B157" s="54">
        <v>3</v>
      </c>
      <c r="C157" s="59"/>
      <c r="D157" s="55">
        <f t="shared" si="192"/>
        <v>0</v>
      </c>
      <c r="E157" s="55">
        <f t="shared" si="193"/>
        <v>0</v>
      </c>
      <c r="F157" s="60">
        <f t="shared" si="194"/>
        <v>0</v>
      </c>
      <c r="G157" s="16"/>
      <c r="H157" s="16"/>
      <c r="I157" s="61">
        <f t="shared" si="195"/>
        <v>0</v>
      </c>
      <c r="J157" s="20">
        <f t="shared" si="196"/>
        <v>0</v>
      </c>
      <c r="K157" s="61">
        <f t="shared" si="197"/>
        <v>0</v>
      </c>
      <c r="L157" s="61">
        <f t="shared" si="198"/>
        <v>0</v>
      </c>
      <c r="M157" s="54"/>
      <c r="N157" s="62">
        <f t="shared" si="183"/>
        <v>0</v>
      </c>
      <c r="O157" s="54"/>
      <c r="P157" s="54"/>
      <c r="Q157" s="54"/>
      <c r="R157" s="101">
        <f t="shared" si="190"/>
        <v>0</v>
      </c>
      <c r="S157" s="59"/>
      <c r="T157" s="126">
        <f t="shared" si="191"/>
        <v>0</v>
      </c>
      <c r="U157" s="128"/>
      <c r="V157" s="63"/>
      <c r="W157" s="63"/>
      <c r="X157" s="64"/>
    </row>
    <row r="158" spans="1:24">
      <c r="A158" s="71" t="s">
        <v>77</v>
      </c>
      <c r="B158" s="56">
        <v>3</v>
      </c>
      <c r="C158" s="17">
        <f>SUM(C151:C157)</f>
        <v>7</v>
      </c>
      <c r="D158" s="17">
        <f>SUM(D151:D157)</f>
        <v>4.1417624521072796</v>
      </c>
      <c r="E158" s="17">
        <f>SUM(E151:E157)</f>
        <v>2.8582375478927204</v>
      </c>
      <c r="F158" s="55" t="s">
        <v>13</v>
      </c>
      <c r="G158" s="56" t="s">
        <v>13</v>
      </c>
      <c r="H158" s="56" t="s">
        <v>13</v>
      </c>
      <c r="I158" s="17">
        <f>SUM(I151:I157)</f>
        <v>191</v>
      </c>
      <c r="J158" s="55" t="s">
        <v>13</v>
      </c>
      <c r="K158" s="17">
        <f>SUM(K151:K157)</f>
        <v>113</v>
      </c>
      <c r="L158" s="17">
        <f>SUM(L151:L157)</f>
        <v>105</v>
      </c>
      <c r="M158" s="17">
        <f>SUM(M151:M157)</f>
        <v>75</v>
      </c>
      <c r="N158" s="17">
        <f>SUM(N151:N157)</f>
        <v>30</v>
      </c>
      <c r="O158" s="17">
        <f>SUM(O151:O157)</f>
        <v>30</v>
      </c>
      <c r="P158" s="55" t="s">
        <v>13</v>
      </c>
      <c r="Q158" s="17">
        <f>SUM(Q151:Q157)</f>
        <v>8</v>
      </c>
      <c r="R158" s="17">
        <f>SUM(R151:R157)</f>
        <v>78</v>
      </c>
      <c r="S158" s="17">
        <f>SUM(S151:S157)</f>
        <v>60</v>
      </c>
      <c r="T158" s="55" t="s">
        <v>13</v>
      </c>
      <c r="U158" s="56" t="s">
        <v>13</v>
      </c>
      <c r="V158" s="56" t="s">
        <v>13</v>
      </c>
      <c r="W158" s="56" t="s">
        <v>13</v>
      </c>
      <c r="X158" s="72" t="s">
        <v>13</v>
      </c>
    </row>
    <row r="159" spans="1:24">
      <c r="A159" s="71" t="s">
        <v>26</v>
      </c>
      <c r="B159" s="56">
        <v>3</v>
      </c>
      <c r="C159" s="55" t="s">
        <v>13</v>
      </c>
      <c r="D159" s="55" t="s">
        <v>13</v>
      </c>
      <c r="E159" s="55" t="s">
        <v>13</v>
      </c>
      <c r="F159" s="17">
        <f>SUM(F151:F157)</f>
        <v>0.5</v>
      </c>
      <c r="G159" s="56" t="s">
        <v>13</v>
      </c>
      <c r="H159" s="56" t="s">
        <v>13</v>
      </c>
      <c r="I159" s="56" t="s">
        <v>13</v>
      </c>
      <c r="J159" s="17">
        <f>SUM(J151:J157)</f>
        <v>18</v>
      </c>
      <c r="K159" s="56" t="s">
        <v>13</v>
      </c>
      <c r="L159" s="56" t="s">
        <v>13</v>
      </c>
      <c r="M159" s="56" t="s">
        <v>13</v>
      </c>
      <c r="N159" s="56" t="s">
        <v>13</v>
      </c>
      <c r="O159" s="56" t="s">
        <v>13</v>
      </c>
      <c r="P159" s="17">
        <f>SUM(P151:P157)</f>
        <v>0</v>
      </c>
      <c r="Q159" s="56" t="s">
        <v>13</v>
      </c>
      <c r="R159" s="56" t="s">
        <v>13</v>
      </c>
      <c r="S159" s="56" t="s">
        <v>13</v>
      </c>
      <c r="T159" s="17">
        <f>SUM(T151:T157)</f>
        <v>18</v>
      </c>
      <c r="U159" s="20" t="s">
        <v>13</v>
      </c>
      <c r="V159" s="56" t="s">
        <v>13</v>
      </c>
      <c r="W159" s="56" t="s">
        <v>13</v>
      </c>
      <c r="X159" s="72" t="s">
        <v>13</v>
      </c>
    </row>
    <row r="160" spans="1:24">
      <c r="A160" s="71" t="s">
        <v>78</v>
      </c>
      <c r="B160" s="56">
        <v>3</v>
      </c>
      <c r="C160" s="17">
        <f>SUMIF(H151:H157,"f",C151:C157)</f>
        <v>0</v>
      </c>
      <c r="D160" s="17">
        <f>SUMIF(H151:H157,"f",D151:D157)</f>
        <v>0</v>
      </c>
      <c r="E160" s="17">
        <f>SUMIF(H151:H157,"f",E151:E157)</f>
        <v>0</v>
      </c>
      <c r="F160" s="55" t="s">
        <v>13</v>
      </c>
      <c r="G160" s="56" t="s">
        <v>13</v>
      </c>
      <c r="H160" s="56" t="s">
        <v>13</v>
      </c>
      <c r="I160" s="17">
        <f>SUMIF(H151:H157,"f",I151:I157)</f>
        <v>0</v>
      </c>
      <c r="J160" s="56" t="s">
        <v>13</v>
      </c>
      <c r="K160" s="17">
        <f>SUMIF(H151:H157,"f",K151:K157)</f>
        <v>0</v>
      </c>
      <c r="L160" s="17">
        <f>SUMIF(H151:H157,"f",L151:L157)</f>
        <v>0</v>
      </c>
      <c r="M160" s="17">
        <f>SUMIF(H151:H157,"f",M151:M157)</f>
        <v>0</v>
      </c>
      <c r="N160" s="17">
        <f>SUMIF(H151:H157,"f",N151:N157)</f>
        <v>0</v>
      </c>
      <c r="O160" s="17">
        <f>SUMIF(H151:H157,"f",O151:O157)</f>
        <v>0</v>
      </c>
      <c r="P160" s="56" t="s">
        <v>13</v>
      </c>
      <c r="Q160" s="17">
        <f>SUMIF(H151:H157,"f",Q151:Q157)</f>
        <v>0</v>
      </c>
      <c r="R160" s="17">
        <f>SUMIF(H151:H157,"f",R151:R157)</f>
        <v>0</v>
      </c>
      <c r="S160" s="17">
        <f>SUMIF(H151:H157,"f",S151:S157)</f>
        <v>0</v>
      </c>
      <c r="T160" s="56" t="s">
        <v>13</v>
      </c>
      <c r="U160" s="56" t="s">
        <v>13</v>
      </c>
      <c r="V160" s="56" t="s">
        <v>13</v>
      </c>
      <c r="W160" s="56" t="s">
        <v>13</v>
      </c>
      <c r="X160" s="72" t="s">
        <v>13</v>
      </c>
    </row>
    <row r="161" spans="1:24">
      <c r="A161" s="197" t="s">
        <v>31</v>
      </c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9"/>
    </row>
    <row r="162" spans="1:24">
      <c r="A162" s="74" t="s">
        <v>138</v>
      </c>
      <c r="B162" s="54">
        <v>3</v>
      </c>
      <c r="C162" s="59">
        <v>2.5</v>
      </c>
      <c r="D162" s="55">
        <f t="shared" ref="D162:D168" si="199">IF(C162&gt;0,K162/(I162/C162),0)</f>
        <v>1.7407407407407407</v>
      </c>
      <c r="E162" s="55">
        <f t="shared" ref="E162:E168" si="200">IF(C162&gt;0,R162/(I162/C162),0)</f>
        <v>0.7592592592592593</v>
      </c>
      <c r="F162" s="60">
        <f t="shared" ref="F162:F168" si="201">IF(U162&gt;0,FLOOR((P162+T162)/U162,0.1),0)</f>
        <v>0.9</v>
      </c>
      <c r="G162" s="16" t="s">
        <v>20</v>
      </c>
      <c r="H162" s="16" t="s">
        <v>18</v>
      </c>
      <c r="I162" s="61">
        <f>K162+R162</f>
        <v>67.5</v>
      </c>
      <c r="J162" s="20">
        <f>P162+T162</f>
        <v>26.5</v>
      </c>
      <c r="K162" s="61">
        <f>L162+Q162</f>
        <v>47</v>
      </c>
      <c r="L162" s="61">
        <f>M162+N162</f>
        <v>45</v>
      </c>
      <c r="M162" s="54">
        <v>15</v>
      </c>
      <c r="N162" s="62">
        <f t="shared" ref="N162:N168" si="202">O162+P162</f>
        <v>30</v>
      </c>
      <c r="O162" s="54">
        <v>15</v>
      </c>
      <c r="P162" s="54">
        <v>15</v>
      </c>
      <c r="Q162" s="54">
        <v>2</v>
      </c>
      <c r="R162" s="101">
        <f t="shared" ref="R162:R164" si="203">(C162*U162)-K162</f>
        <v>20.5</v>
      </c>
      <c r="S162" s="59">
        <v>9</v>
      </c>
      <c r="T162" s="126">
        <f t="shared" ref="T162:T164" si="204">R162-S162</f>
        <v>11.5</v>
      </c>
      <c r="U162" s="134">
        <v>27</v>
      </c>
      <c r="V162" s="63">
        <v>60</v>
      </c>
      <c r="W162" s="63">
        <v>10</v>
      </c>
      <c r="X162" s="64">
        <v>30</v>
      </c>
    </row>
    <row r="163" spans="1:24">
      <c r="A163" s="74" t="s">
        <v>139</v>
      </c>
      <c r="B163" s="54">
        <v>3</v>
      </c>
      <c r="C163" s="59">
        <v>2.5</v>
      </c>
      <c r="D163" s="55">
        <f t="shared" si="199"/>
        <v>1.7407407407407407</v>
      </c>
      <c r="E163" s="55">
        <f t="shared" si="200"/>
        <v>0.7592592592592593</v>
      </c>
      <c r="F163" s="60">
        <f t="shared" si="201"/>
        <v>0.9</v>
      </c>
      <c r="G163" s="16" t="s">
        <v>20</v>
      </c>
      <c r="H163" s="16" t="s">
        <v>18</v>
      </c>
      <c r="I163" s="61">
        <f t="shared" ref="I163:I168" si="205">K163+R163</f>
        <v>67.5</v>
      </c>
      <c r="J163" s="20">
        <f t="shared" ref="J163:J168" si="206">P163+T163</f>
        <v>26.5</v>
      </c>
      <c r="K163" s="61">
        <f t="shared" ref="K163:K168" si="207">L163+Q163</f>
        <v>47</v>
      </c>
      <c r="L163" s="61">
        <f t="shared" ref="L163:L168" si="208">M163+N163</f>
        <v>45</v>
      </c>
      <c r="M163" s="54">
        <v>15</v>
      </c>
      <c r="N163" s="62">
        <f t="shared" si="202"/>
        <v>30</v>
      </c>
      <c r="O163" s="54">
        <v>15</v>
      </c>
      <c r="P163" s="54">
        <v>15</v>
      </c>
      <c r="Q163" s="54">
        <v>2</v>
      </c>
      <c r="R163" s="101">
        <f t="shared" si="203"/>
        <v>20.5</v>
      </c>
      <c r="S163" s="59">
        <v>9</v>
      </c>
      <c r="T163" s="126">
        <f t="shared" si="204"/>
        <v>11.5</v>
      </c>
      <c r="U163" s="134">
        <v>27</v>
      </c>
      <c r="V163" s="63">
        <v>55</v>
      </c>
      <c r="W163" s="63">
        <v>20</v>
      </c>
      <c r="X163" s="64">
        <v>25</v>
      </c>
    </row>
    <row r="164" spans="1:24">
      <c r="A164" s="76" t="s">
        <v>218</v>
      </c>
      <c r="B164" s="54">
        <v>3</v>
      </c>
      <c r="C164" s="59">
        <v>13</v>
      </c>
      <c r="D164" s="55">
        <f t="shared" si="199"/>
        <v>3.2</v>
      </c>
      <c r="E164" s="55">
        <f t="shared" si="200"/>
        <v>9.8000000000000007</v>
      </c>
      <c r="F164" s="60">
        <f t="shared" si="201"/>
        <v>4.8000000000000007</v>
      </c>
      <c r="G164" s="16" t="s">
        <v>15</v>
      </c>
      <c r="H164" s="16" t="s">
        <v>19</v>
      </c>
      <c r="I164" s="61">
        <f t="shared" si="205"/>
        <v>325</v>
      </c>
      <c r="J164" s="20">
        <f t="shared" si="206"/>
        <v>120</v>
      </c>
      <c r="K164" s="61">
        <f t="shared" si="207"/>
        <v>80</v>
      </c>
      <c r="L164" s="61">
        <f t="shared" si="208"/>
        <v>0</v>
      </c>
      <c r="M164" s="54"/>
      <c r="N164" s="62">
        <f t="shared" si="202"/>
        <v>0</v>
      </c>
      <c r="O164" s="54"/>
      <c r="P164" s="54"/>
      <c r="Q164" s="54">
        <v>80</v>
      </c>
      <c r="R164" s="101">
        <f t="shared" si="203"/>
        <v>245</v>
      </c>
      <c r="S164" s="59">
        <v>125</v>
      </c>
      <c r="T164" s="126">
        <f t="shared" si="204"/>
        <v>120</v>
      </c>
      <c r="U164" s="127">
        <v>25</v>
      </c>
      <c r="V164" s="63">
        <v>100</v>
      </c>
      <c r="W164" s="63"/>
      <c r="X164" s="64"/>
    </row>
    <row r="165" spans="1:24">
      <c r="A165" s="76" t="s">
        <v>140</v>
      </c>
      <c r="B165" s="54">
        <v>3</v>
      </c>
      <c r="C165" s="59"/>
      <c r="D165" s="55">
        <f t="shared" si="199"/>
        <v>0</v>
      </c>
      <c r="E165" s="55">
        <f t="shared" si="200"/>
        <v>0</v>
      </c>
      <c r="F165" s="60">
        <f t="shared" si="201"/>
        <v>0</v>
      </c>
      <c r="G165" s="16" t="s">
        <v>15</v>
      </c>
      <c r="H165" s="16" t="s">
        <v>19</v>
      </c>
      <c r="I165" s="61">
        <f t="shared" si="205"/>
        <v>0</v>
      </c>
      <c r="J165" s="20">
        <f t="shared" si="206"/>
        <v>0</v>
      </c>
      <c r="K165" s="61">
        <f t="shared" si="207"/>
        <v>0</v>
      </c>
      <c r="L165" s="61">
        <f t="shared" si="208"/>
        <v>0</v>
      </c>
      <c r="M165" s="54"/>
      <c r="N165" s="62">
        <f t="shared" si="202"/>
        <v>0</v>
      </c>
      <c r="O165" s="54"/>
      <c r="P165" s="54"/>
      <c r="Q165" s="54"/>
      <c r="R165" s="101">
        <f t="shared" ref="R165:R168" si="209">(C165*U165)-K165</f>
        <v>0</v>
      </c>
      <c r="S165" s="59"/>
      <c r="T165" s="126">
        <f t="shared" ref="T165:T168" si="210">R165-S165</f>
        <v>0</v>
      </c>
      <c r="U165" s="128"/>
      <c r="V165" s="63"/>
      <c r="W165" s="63"/>
      <c r="X165" s="64"/>
    </row>
    <row r="166" spans="1:24">
      <c r="A166" s="70"/>
      <c r="B166" s="54">
        <v>3</v>
      </c>
      <c r="C166" s="59"/>
      <c r="D166" s="55">
        <f t="shared" si="199"/>
        <v>0</v>
      </c>
      <c r="E166" s="55">
        <f t="shared" si="200"/>
        <v>0</v>
      </c>
      <c r="F166" s="60">
        <f t="shared" si="201"/>
        <v>0</v>
      </c>
      <c r="G166" s="16"/>
      <c r="H166" s="16"/>
      <c r="I166" s="61">
        <f t="shared" si="205"/>
        <v>0</v>
      </c>
      <c r="J166" s="20">
        <f t="shared" si="206"/>
        <v>0</v>
      </c>
      <c r="K166" s="61">
        <f t="shared" si="207"/>
        <v>0</v>
      </c>
      <c r="L166" s="61">
        <f t="shared" si="208"/>
        <v>0</v>
      </c>
      <c r="M166" s="54"/>
      <c r="N166" s="62">
        <f t="shared" si="202"/>
        <v>0</v>
      </c>
      <c r="O166" s="54"/>
      <c r="P166" s="54"/>
      <c r="Q166" s="54"/>
      <c r="R166" s="101">
        <f t="shared" si="209"/>
        <v>0</v>
      </c>
      <c r="S166" s="59"/>
      <c r="T166" s="126">
        <f t="shared" si="210"/>
        <v>0</v>
      </c>
      <c r="U166" s="128"/>
      <c r="V166" s="63"/>
      <c r="W166" s="63"/>
      <c r="X166" s="64"/>
    </row>
    <row r="167" spans="1:24">
      <c r="A167" s="70"/>
      <c r="B167" s="54">
        <v>3</v>
      </c>
      <c r="C167" s="59"/>
      <c r="D167" s="55">
        <f t="shared" si="199"/>
        <v>0</v>
      </c>
      <c r="E167" s="55">
        <f t="shared" si="200"/>
        <v>0</v>
      </c>
      <c r="F167" s="60">
        <f t="shared" si="201"/>
        <v>0</v>
      </c>
      <c r="G167" s="16"/>
      <c r="H167" s="16"/>
      <c r="I167" s="61">
        <f t="shared" si="205"/>
        <v>0</v>
      </c>
      <c r="J167" s="20">
        <f t="shared" si="206"/>
        <v>0</v>
      </c>
      <c r="K167" s="61">
        <f t="shared" si="207"/>
        <v>0</v>
      </c>
      <c r="L167" s="61">
        <f t="shared" si="208"/>
        <v>0</v>
      </c>
      <c r="M167" s="54"/>
      <c r="N167" s="62">
        <f t="shared" si="202"/>
        <v>0</v>
      </c>
      <c r="O167" s="54"/>
      <c r="P167" s="54"/>
      <c r="Q167" s="54"/>
      <c r="R167" s="101">
        <f t="shared" si="209"/>
        <v>0</v>
      </c>
      <c r="S167" s="59"/>
      <c r="T167" s="126">
        <f t="shared" si="210"/>
        <v>0</v>
      </c>
      <c r="U167" s="128"/>
      <c r="V167" s="63"/>
      <c r="W167" s="63"/>
      <c r="X167" s="64"/>
    </row>
    <row r="168" spans="1:24">
      <c r="A168" s="70"/>
      <c r="B168" s="54">
        <v>3</v>
      </c>
      <c r="C168" s="59"/>
      <c r="D168" s="55">
        <f t="shared" si="199"/>
        <v>0</v>
      </c>
      <c r="E168" s="55">
        <f t="shared" si="200"/>
        <v>0</v>
      </c>
      <c r="F168" s="60">
        <f t="shared" si="201"/>
        <v>0</v>
      </c>
      <c r="G168" s="16"/>
      <c r="H168" s="16"/>
      <c r="I168" s="61">
        <f t="shared" si="205"/>
        <v>0</v>
      </c>
      <c r="J168" s="20">
        <f t="shared" si="206"/>
        <v>0</v>
      </c>
      <c r="K168" s="61">
        <f t="shared" si="207"/>
        <v>0</v>
      </c>
      <c r="L168" s="61">
        <f t="shared" si="208"/>
        <v>0</v>
      </c>
      <c r="M168" s="54"/>
      <c r="N168" s="62">
        <f t="shared" si="202"/>
        <v>0</v>
      </c>
      <c r="O168" s="54"/>
      <c r="P168" s="54"/>
      <c r="Q168" s="54"/>
      <c r="R168" s="101">
        <f t="shared" si="209"/>
        <v>0</v>
      </c>
      <c r="S168" s="59"/>
      <c r="T168" s="126">
        <f t="shared" si="210"/>
        <v>0</v>
      </c>
      <c r="U168" s="128"/>
      <c r="V168" s="63"/>
      <c r="W168" s="63"/>
      <c r="X168" s="64"/>
    </row>
    <row r="169" spans="1:24">
      <c r="A169" s="71" t="s">
        <v>77</v>
      </c>
      <c r="B169" s="56">
        <v>3</v>
      </c>
      <c r="C169" s="17">
        <f>SUM(C162:C168)</f>
        <v>18</v>
      </c>
      <c r="D169" s="17">
        <f>SUM(D162:D168)</f>
        <v>6.681481481481482</v>
      </c>
      <c r="E169" s="17">
        <f>SUM(E162:E168)</f>
        <v>11.31851851851852</v>
      </c>
      <c r="F169" s="55" t="s">
        <v>13</v>
      </c>
      <c r="G169" s="56" t="s">
        <v>13</v>
      </c>
      <c r="H169" s="56" t="s">
        <v>13</v>
      </c>
      <c r="I169" s="17">
        <f>SUM(I162:I168)</f>
        <v>460</v>
      </c>
      <c r="J169" s="55" t="s">
        <v>13</v>
      </c>
      <c r="K169" s="17">
        <f t="shared" ref="K169:O169" si="211">SUM(K162:K168)</f>
        <v>174</v>
      </c>
      <c r="L169" s="17">
        <f t="shared" si="211"/>
        <v>90</v>
      </c>
      <c r="M169" s="17">
        <f t="shared" si="211"/>
        <v>30</v>
      </c>
      <c r="N169" s="17">
        <f t="shared" si="211"/>
        <v>60</v>
      </c>
      <c r="O169" s="17">
        <f t="shared" si="211"/>
        <v>30</v>
      </c>
      <c r="P169" s="55" t="s">
        <v>13</v>
      </c>
      <c r="Q169" s="17">
        <f t="shared" ref="Q169:S169" si="212">SUM(Q162:Q168)</f>
        <v>84</v>
      </c>
      <c r="R169" s="17">
        <f t="shared" si="212"/>
        <v>286</v>
      </c>
      <c r="S169" s="17">
        <f t="shared" si="212"/>
        <v>143</v>
      </c>
      <c r="T169" s="55" t="s">
        <v>13</v>
      </c>
      <c r="U169" s="56" t="s">
        <v>13</v>
      </c>
      <c r="V169" s="56" t="s">
        <v>13</v>
      </c>
      <c r="W169" s="56" t="s">
        <v>13</v>
      </c>
      <c r="X169" s="72" t="s">
        <v>13</v>
      </c>
    </row>
    <row r="170" spans="1:24">
      <c r="A170" s="71" t="s">
        <v>26</v>
      </c>
      <c r="B170" s="56">
        <v>3</v>
      </c>
      <c r="C170" s="55" t="s">
        <v>13</v>
      </c>
      <c r="D170" s="55" t="s">
        <v>13</v>
      </c>
      <c r="E170" s="55" t="s">
        <v>13</v>
      </c>
      <c r="F170" s="17">
        <f>SUM(F162:F168)</f>
        <v>6.6000000000000005</v>
      </c>
      <c r="G170" s="56" t="s">
        <v>13</v>
      </c>
      <c r="H170" s="56" t="s">
        <v>13</v>
      </c>
      <c r="I170" s="56" t="s">
        <v>13</v>
      </c>
      <c r="J170" s="17">
        <f>SUM(J162:J168)</f>
        <v>173</v>
      </c>
      <c r="K170" s="56" t="s">
        <v>13</v>
      </c>
      <c r="L170" s="56" t="s">
        <v>13</v>
      </c>
      <c r="M170" s="56" t="s">
        <v>13</v>
      </c>
      <c r="N170" s="56" t="s">
        <v>13</v>
      </c>
      <c r="O170" s="56" t="s">
        <v>13</v>
      </c>
      <c r="P170" s="17">
        <f>SUM(P162:P168)</f>
        <v>30</v>
      </c>
      <c r="Q170" s="56" t="s">
        <v>13</v>
      </c>
      <c r="R170" s="56" t="s">
        <v>13</v>
      </c>
      <c r="S170" s="56" t="s">
        <v>13</v>
      </c>
      <c r="T170" s="17">
        <f>SUM(T162:T168)</f>
        <v>143</v>
      </c>
      <c r="U170" s="20" t="s">
        <v>13</v>
      </c>
      <c r="V170" s="56" t="s">
        <v>13</v>
      </c>
      <c r="W170" s="56" t="s">
        <v>13</v>
      </c>
      <c r="X170" s="72" t="s">
        <v>13</v>
      </c>
    </row>
    <row r="171" spans="1:24">
      <c r="A171" s="71" t="s">
        <v>78</v>
      </c>
      <c r="B171" s="56">
        <v>3</v>
      </c>
      <c r="C171" s="17">
        <f>SUMIF(H162:H168,"f",C162:C168)</f>
        <v>13</v>
      </c>
      <c r="D171" s="17">
        <f>SUMIF(H162:H168,"f",D162:D168)</f>
        <v>3.2</v>
      </c>
      <c r="E171" s="17">
        <f>SUMIF(H162:H168,"f",E162:E168)</f>
        <v>9.8000000000000007</v>
      </c>
      <c r="F171" s="55" t="s">
        <v>13</v>
      </c>
      <c r="G171" s="56" t="s">
        <v>13</v>
      </c>
      <c r="H171" s="56" t="s">
        <v>13</v>
      </c>
      <c r="I171" s="17">
        <f>SUMIF(H162:H168,"f",I162:I168)</f>
        <v>325</v>
      </c>
      <c r="J171" s="56" t="s">
        <v>13</v>
      </c>
      <c r="K171" s="17">
        <f>SUMIF(H162:H168,"f",K162:K168)</f>
        <v>80</v>
      </c>
      <c r="L171" s="17">
        <f>SUMIF(H162:H168,"f",L162:L168)</f>
        <v>0</v>
      </c>
      <c r="M171" s="17">
        <f>SUMIF(H162:H168,"f",M162:M168)</f>
        <v>0</v>
      </c>
      <c r="N171" s="17">
        <f>SUMIF(H162:H168,"f",N162:N168)</f>
        <v>0</v>
      </c>
      <c r="O171" s="17">
        <f>SUMIF(H162:H168,"f",O162:O168)</f>
        <v>0</v>
      </c>
      <c r="P171" s="56" t="s">
        <v>13</v>
      </c>
      <c r="Q171" s="17">
        <f>SUMIF(H162:H168,"f",Q162:Q168)</f>
        <v>80</v>
      </c>
      <c r="R171" s="17">
        <f>SUMIF(H162:H168,"f",R162:R168)</f>
        <v>245</v>
      </c>
      <c r="S171" s="17">
        <f>SUMIF(H162:H168,"f",S162:S168)</f>
        <v>125</v>
      </c>
      <c r="T171" s="56" t="s">
        <v>13</v>
      </c>
      <c r="U171" s="56" t="s">
        <v>13</v>
      </c>
      <c r="V171" s="56" t="s">
        <v>13</v>
      </c>
      <c r="W171" s="56" t="s">
        <v>13</v>
      </c>
      <c r="X171" s="72" t="s">
        <v>13</v>
      </c>
    </row>
    <row r="172" spans="1:24">
      <c r="A172" s="197" t="s">
        <v>34</v>
      </c>
      <c r="B172" s="198"/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9"/>
    </row>
    <row r="173" spans="1:24" ht="26.25">
      <c r="A173" s="75" t="s">
        <v>220</v>
      </c>
      <c r="B173" s="66">
        <v>3</v>
      </c>
      <c r="C173" s="67">
        <v>3</v>
      </c>
      <c r="D173" s="55">
        <f t="shared" ref="D173:D174" si="213">IF(C173&gt;0,K173/(I173/C173),0)</f>
        <v>1.8</v>
      </c>
      <c r="E173" s="55">
        <f t="shared" ref="E173:E174" si="214">IF(C173&gt;0,R173/(I173/C173),0)</f>
        <v>1.2</v>
      </c>
      <c r="F173" s="55">
        <f t="shared" ref="F173:F174" si="215">IF(U173&gt;0,FLOOR((P173+T173)/U173,0.1),0)</f>
        <v>0.60000000000000009</v>
      </c>
      <c r="G173" s="57" t="s">
        <v>20</v>
      </c>
      <c r="H173" s="57" t="s">
        <v>19</v>
      </c>
      <c r="I173" s="20">
        <f>K173+R173</f>
        <v>75</v>
      </c>
      <c r="J173" s="20">
        <f>P173+T173</f>
        <v>15</v>
      </c>
      <c r="K173" s="20">
        <f>L173+Q173</f>
        <v>45</v>
      </c>
      <c r="L173" s="20">
        <f>M173+N173</f>
        <v>45</v>
      </c>
      <c r="M173" s="66"/>
      <c r="N173" s="56">
        <f t="shared" ref="N173:N174" si="216">O173+P173</f>
        <v>45</v>
      </c>
      <c r="O173" s="66">
        <v>45</v>
      </c>
      <c r="P173" s="66"/>
      <c r="Q173" s="66"/>
      <c r="R173" s="101">
        <f t="shared" ref="R173:R174" si="217">(C173*U173)-K173</f>
        <v>30</v>
      </c>
      <c r="S173" s="67">
        <v>15</v>
      </c>
      <c r="T173" s="126">
        <f t="shared" ref="T173:T174" si="218">R173-S173</f>
        <v>15</v>
      </c>
      <c r="U173" s="127">
        <v>25</v>
      </c>
      <c r="V173" s="68">
        <v>40</v>
      </c>
      <c r="W173" s="68">
        <v>35</v>
      </c>
      <c r="X173" s="69">
        <v>25</v>
      </c>
    </row>
    <row r="174" spans="1:24">
      <c r="A174" s="70"/>
      <c r="B174" s="54">
        <v>3</v>
      </c>
      <c r="C174" s="59"/>
      <c r="D174" s="55">
        <f t="shared" si="213"/>
        <v>0</v>
      </c>
      <c r="E174" s="55">
        <f t="shared" si="214"/>
        <v>0</v>
      </c>
      <c r="F174" s="60">
        <f t="shared" si="215"/>
        <v>0</v>
      </c>
      <c r="G174" s="16"/>
      <c r="H174" s="16"/>
      <c r="I174" s="61">
        <f t="shared" ref="I174" si="219">K174+R174</f>
        <v>0</v>
      </c>
      <c r="J174" s="20">
        <f t="shared" ref="J174" si="220">P174+T174</f>
        <v>0</v>
      </c>
      <c r="K174" s="61">
        <f t="shared" ref="K174" si="221">L174+Q174</f>
        <v>0</v>
      </c>
      <c r="L174" s="61">
        <f t="shared" ref="L174" si="222">M174+N174</f>
        <v>0</v>
      </c>
      <c r="M174" s="54"/>
      <c r="N174" s="62">
        <f t="shared" si="216"/>
        <v>0</v>
      </c>
      <c r="O174" s="54"/>
      <c r="P174" s="54"/>
      <c r="Q174" s="54"/>
      <c r="R174" s="101">
        <f t="shared" si="217"/>
        <v>0</v>
      </c>
      <c r="S174" s="59"/>
      <c r="T174" s="126">
        <f t="shared" si="218"/>
        <v>0</v>
      </c>
      <c r="U174" s="128"/>
      <c r="V174" s="63"/>
      <c r="W174" s="63"/>
      <c r="X174" s="64"/>
    </row>
    <row r="175" spans="1:24">
      <c r="A175" s="71" t="s">
        <v>77</v>
      </c>
      <c r="B175" s="56">
        <v>3</v>
      </c>
      <c r="C175" s="17">
        <f>SUM(C173:C174)</f>
        <v>3</v>
      </c>
      <c r="D175" s="17">
        <f>SUM(D173:D174)</f>
        <v>1.8</v>
      </c>
      <c r="E175" s="17">
        <f>SUM(E173:E174)</f>
        <v>1.2</v>
      </c>
      <c r="F175" s="55" t="s">
        <v>13</v>
      </c>
      <c r="G175" s="56" t="s">
        <v>13</v>
      </c>
      <c r="H175" s="56" t="s">
        <v>13</v>
      </c>
      <c r="I175" s="17">
        <f>SUM(I173:I174)</f>
        <v>75</v>
      </c>
      <c r="J175" s="55" t="s">
        <v>13</v>
      </c>
      <c r="K175" s="17">
        <f>SUM(K173:K174)</f>
        <v>45</v>
      </c>
      <c r="L175" s="17">
        <f>SUM(L173:L174)</f>
        <v>45</v>
      </c>
      <c r="M175" s="17">
        <f>SUM(M173:M174)</f>
        <v>0</v>
      </c>
      <c r="N175" s="17">
        <f>SUM(N173:N174)</f>
        <v>45</v>
      </c>
      <c r="O175" s="17">
        <f>SUM(O173:O174)</f>
        <v>45</v>
      </c>
      <c r="P175" s="55" t="s">
        <v>13</v>
      </c>
      <c r="Q175" s="17">
        <f>SUM(Q173:Q174)</f>
        <v>0</v>
      </c>
      <c r="R175" s="17">
        <f>SUM(R173:R174)</f>
        <v>30</v>
      </c>
      <c r="S175" s="17">
        <f>SUM(S173:S174)</f>
        <v>15</v>
      </c>
      <c r="T175" s="55" t="s">
        <v>13</v>
      </c>
      <c r="U175" s="56" t="s">
        <v>13</v>
      </c>
      <c r="V175" s="56" t="s">
        <v>13</v>
      </c>
      <c r="W175" s="56" t="s">
        <v>13</v>
      </c>
      <c r="X175" s="72" t="s">
        <v>13</v>
      </c>
    </row>
    <row r="176" spans="1:24">
      <c r="A176" s="71" t="s">
        <v>26</v>
      </c>
      <c r="B176" s="56">
        <v>3</v>
      </c>
      <c r="C176" s="55" t="s">
        <v>13</v>
      </c>
      <c r="D176" s="55" t="s">
        <v>13</v>
      </c>
      <c r="E176" s="55" t="s">
        <v>13</v>
      </c>
      <c r="F176" s="17">
        <f>SUM(F173:F174)</f>
        <v>0.60000000000000009</v>
      </c>
      <c r="G176" s="56" t="s">
        <v>13</v>
      </c>
      <c r="H176" s="56" t="s">
        <v>13</v>
      </c>
      <c r="I176" s="56" t="s">
        <v>13</v>
      </c>
      <c r="J176" s="17">
        <f>SUM(J173:J174)</f>
        <v>15</v>
      </c>
      <c r="K176" s="56" t="s">
        <v>13</v>
      </c>
      <c r="L176" s="56" t="s">
        <v>13</v>
      </c>
      <c r="M176" s="56" t="s">
        <v>13</v>
      </c>
      <c r="N176" s="56" t="s">
        <v>13</v>
      </c>
      <c r="O176" s="56" t="s">
        <v>13</v>
      </c>
      <c r="P176" s="17">
        <f>SUM(P173:P174)</f>
        <v>0</v>
      </c>
      <c r="Q176" s="56" t="s">
        <v>13</v>
      </c>
      <c r="R176" s="56" t="s">
        <v>13</v>
      </c>
      <c r="S176" s="56" t="s">
        <v>13</v>
      </c>
      <c r="T176" s="17">
        <f>SUM(T173:T174)</f>
        <v>15</v>
      </c>
      <c r="U176" s="20" t="s">
        <v>13</v>
      </c>
      <c r="V176" s="56" t="s">
        <v>13</v>
      </c>
      <c r="W176" s="56" t="s">
        <v>13</v>
      </c>
      <c r="X176" s="72" t="s">
        <v>13</v>
      </c>
    </row>
    <row r="177" spans="1:28">
      <c r="A177" s="71" t="s">
        <v>78</v>
      </c>
      <c r="B177" s="56">
        <v>3</v>
      </c>
      <c r="C177" s="17">
        <f>SUMIF(H173:H174,"f",C173:C174)</f>
        <v>3</v>
      </c>
      <c r="D177" s="17">
        <f>SUMIF(H173:H174,"f",D173:D174)</f>
        <v>1.8</v>
      </c>
      <c r="E177" s="17">
        <f>SUMIF(H173:H174,"f",E173:E174)</f>
        <v>1.2</v>
      </c>
      <c r="F177" s="55" t="s">
        <v>13</v>
      </c>
      <c r="G177" s="56" t="s">
        <v>13</v>
      </c>
      <c r="H177" s="56" t="s">
        <v>13</v>
      </c>
      <c r="I177" s="17">
        <f>SUMIF(H173:H174,"f",I173:I174)</f>
        <v>75</v>
      </c>
      <c r="J177" s="56" t="s">
        <v>13</v>
      </c>
      <c r="K177" s="17">
        <f>SUMIF(H173:H174,"f",K173:K174)</f>
        <v>45</v>
      </c>
      <c r="L177" s="17">
        <f>SUMIF(H173:H174,"f",L173:L174)</f>
        <v>45</v>
      </c>
      <c r="M177" s="17">
        <f>SUMIF(H173:H174,"f",M173:M174)</f>
        <v>0</v>
      </c>
      <c r="N177" s="17">
        <f>SUMIF(H173:H174,"f",N173:N174)</f>
        <v>45</v>
      </c>
      <c r="O177" s="17">
        <f>SUMIF(H173:H174,"f",O173:O174)</f>
        <v>45</v>
      </c>
      <c r="P177" s="56" t="s">
        <v>13</v>
      </c>
      <c r="Q177" s="17">
        <f>SUMIF(H173:H174,"f",Q173:Q174)</f>
        <v>0</v>
      </c>
      <c r="R177" s="17">
        <f>SUMIF(H173:H174,"f",R173:R174)</f>
        <v>30</v>
      </c>
      <c r="S177" s="17">
        <f>SUMIF(H173:H174,"f",S173:S174)</f>
        <v>15</v>
      </c>
      <c r="T177" s="56" t="s">
        <v>13</v>
      </c>
      <c r="U177" s="56" t="s">
        <v>13</v>
      </c>
      <c r="V177" s="56" t="s">
        <v>13</v>
      </c>
      <c r="W177" s="56" t="s">
        <v>13</v>
      </c>
      <c r="X177" s="72" t="s">
        <v>13</v>
      </c>
    </row>
    <row r="178" spans="1:28">
      <c r="A178" s="197" t="s">
        <v>32</v>
      </c>
      <c r="B178" s="198"/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9"/>
    </row>
    <row r="179" spans="1:28">
      <c r="A179" s="70"/>
      <c r="B179" s="54">
        <v>3</v>
      </c>
      <c r="C179" s="59"/>
      <c r="D179" s="55">
        <f t="shared" ref="D179:D183" si="223">IF(C179&gt;0,K179/(I179/C179),0)</f>
        <v>0</v>
      </c>
      <c r="E179" s="55">
        <f t="shared" ref="E179:E183" si="224">IF(C179&gt;0,R179/(I179/C179),0)</f>
        <v>0</v>
      </c>
      <c r="F179" s="60">
        <f t="shared" ref="F179:F183" si="225">IF(U179&gt;0,FLOOR((P179+T179)/U179,0.1),0)</f>
        <v>0</v>
      </c>
      <c r="G179" s="16"/>
      <c r="H179" s="16"/>
      <c r="I179" s="61">
        <f>K179+R179</f>
        <v>0</v>
      </c>
      <c r="J179" s="20">
        <f>P179+T179</f>
        <v>0</v>
      </c>
      <c r="K179" s="61">
        <f>L179+Q179</f>
        <v>0</v>
      </c>
      <c r="L179" s="61">
        <f>M179+N179</f>
        <v>0</v>
      </c>
      <c r="M179" s="54"/>
      <c r="N179" s="62">
        <f t="shared" ref="N179:N183" si="226">O179+P179</f>
        <v>0</v>
      </c>
      <c r="O179" s="54"/>
      <c r="P179" s="54"/>
      <c r="Q179" s="54"/>
      <c r="R179" s="101">
        <f t="shared" ref="R179:R183" si="227">(C179*U179)-K179</f>
        <v>0</v>
      </c>
      <c r="S179" s="59"/>
      <c r="T179" s="126">
        <f t="shared" ref="T179:T183" si="228">R179-S179</f>
        <v>0</v>
      </c>
      <c r="U179" s="128"/>
      <c r="V179" s="63"/>
      <c r="W179" s="63"/>
      <c r="X179" s="64"/>
    </row>
    <row r="180" spans="1:28">
      <c r="A180" s="70"/>
      <c r="B180" s="54">
        <v>3</v>
      </c>
      <c r="C180" s="59"/>
      <c r="D180" s="55">
        <f t="shared" si="223"/>
        <v>0</v>
      </c>
      <c r="E180" s="55">
        <f t="shared" si="224"/>
        <v>0</v>
      </c>
      <c r="F180" s="60">
        <f t="shared" si="225"/>
        <v>0</v>
      </c>
      <c r="G180" s="16"/>
      <c r="H180" s="16"/>
      <c r="I180" s="61">
        <f t="shared" ref="I180:I183" si="229">K180+R180</f>
        <v>0</v>
      </c>
      <c r="J180" s="20">
        <f t="shared" ref="J180:J183" si="230">P180+T180</f>
        <v>0</v>
      </c>
      <c r="K180" s="61">
        <f t="shared" ref="K180:K183" si="231">L180+Q180</f>
        <v>0</v>
      </c>
      <c r="L180" s="61">
        <f t="shared" ref="L180:L183" si="232">M180+N180</f>
        <v>0</v>
      </c>
      <c r="M180" s="54"/>
      <c r="N180" s="62">
        <f t="shared" si="226"/>
        <v>0</v>
      </c>
      <c r="O180" s="54"/>
      <c r="P180" s="54"/>
      <c r="Q180" s="54"/>
      <c r="R180" s="101">
        <f t="shared" si="227"/>
        <v>0</v>
      </c>
      <c r="S180" s="59"/>
      <c r="T180" s="126">
        <f t="shared" si="228"/>
        <v>0</v>
      </c>
      <c r="U180" s="128"/>
      <c r="V180" s="63"/>
      <c r="W180" s="63"/>
      <c r="X180" s="64"/>
    </row>
    <row r="181" spans="1:28">
      <c r="A181" s="70"/>
      <c r="B181" s="54">
        <v>3</v>
      </c>
      <c r="C181" s="59"/>
      <c r="D181" s="55">
        <f t="shared" si="223"/>
        <v>0</v>
      </c>
      <c r="E181" s="55">
        <f t="shared" si="224"/>
        <v>0</v>
      </c>
      <c r="F181" s="60">
        <f t="shared" si="225"/>
        <v>0</v>
      </c>
      <c r="G181" s="16"/>
      <c r="H181" s="16"/>
      <c r="I181" s="61">
        <f t="shared" si="229"/>
        <v>0</v>
      </c>
      <c r="J181" s="20">
        <f t="shared" si="230"/>
        <v>0</v>
      </c>
      <c r="K181" s="61">
        <f t="shared" si="231"/>
        <v>0</v>
      </c>
      <c r="L181" s="61">
        <f t="shared" si="232"/>
        <v>0</v>
      </c>
      <c r="M181" s="54"/>
      <c r="N181" s="62">
        <f t="shared" si="226"/>
        <v>0</v>
      </c>
      <c r="O181" s="54"/>
      <c r="P181" s="54"/>
      <c r="Q181" s="54"/>
      <c r="R181" s="101">
        <f t="shared" si="227"/>
        <v>0</v>
      </c>
      <c r="S181" s="59"/>
      <c r="T181" s="126">
        <f t="shared" si="228"/>
        <v>0</v>
      </c>
      <c r="U181" s="128"/>
      <c r="V181" s="63"/>
      <c r="W181" s="63"/>
      <c r="X181" s="64"/>
    </row>
    <row r="182" spans="1:28">
      <c r="A182" s="70"/>
      <c r="B182" s="54">
        <v>3</v>
      </c>
      <c r="C182" s="59"/>
      <c r="D182" s="55">
        <f t="shared" si="223"/>
        <v>0</v>
      </c>
      <c r="E182" s="55">
        <f t="shared" si="224"/>
        <v>0</v>
      </c>
      <c r="F182" s="60">
        <f t="shared" si="225"/>
        <v>0</v>
      </c>
      <c r="G182" s="16"/>
      <c r="H182" s="16"/>
      <c r="I182" s="61">
        <f t="shared" si="229"/>
        <v>0</v>
      </c>
      <c r="J182" s="20">
        <f t="shared" si="230"/>
        <v>0</v>
      </c>
      <c r="K182" s="61">
        <f t="shared" si="231"/>
        <v>0</v>
      </c>
      <c r="L182" s="61">
        <f t="shared" si="232"/>
        <v>0</v>
      </c>
      <c r="M182" s="54"/>
      <c r="N182" s="62">
        <f t="shared" si="226"/>
        <v>0</v>
      </c>
      <c r="O182" s="54"/>
      <c r="P182" s="54"/>
      <c r="Q182" s="54"/>
      <c r="R182" s="101">
        <f t="shared" si="227"/>
        <v>0</v>
      </c>
      <c r="S182" s="59"/>
      <c r="T182" s="126">
        <f t="shared" si="228"/>
        <v>0</v>
      </c>
      <c r="U182" s="128"/>
      <c r="V182" s="63"/>
      <c r="W182" s="63"/>
      <c r="X182" s="64"/>
    </row>
    <row r="183" spans="1:28">
      <c r="A183" s="70"/>
      <c r="B183" s="54">
        <v>3</v>
      </c>
      <c r="C183" s="59"/>
      <c r="D183" s="55">
        <f t="shared" si="223"/>
        <v>0</v>
      </c>
      <c r="E183" s="55">
        <f t="shared" si="224"/>
        <v>0</v>
      </c>
      <c r="F183" s="60">
        <f t="shared" si="225"/>
        <v>0</v>
      </c>
      <c r="G183" s="16"/>
      <c r="H183" s="16"/>
      <c r="I183" s="61">
        <f t="shared" si="229"/>
        <v>0</v>
      </c>
      <c r="J183" s="20">
        <f t="shared" si="230"/>
        <v>0</v>
      </c>
      <c r="K183" s="61">
        <f t="shared" si="231"/>
        <v>0</v>
      </c>
      <c r="L183" s="61">
        <f t="shared" si="232"/>
        <v>0</v>
      </c>
      <c r="M183" s="54"/>
      <c r="N183" s="62">
        <f t="shared" si="226"/>
        <v>0</v>
      </c>
      <c r="O183" s="54"/>
      <c r="P183" s="54"/>
      <c r="Q183" s="54"/>
      <c r="R183" s="101">
        <f t="shared" si="227"/>
        <v>0</v>
      </c>
      <c r="S183" s="59"/>
      <c r="T183" s="126">
        <f t="shared" si="228"/>
        <v>0</v>
      </c>
      <c r="U183" s="128"/>
      <c r="V183" s="63"/>
      <c r="W183" s="63"/>
      <c r="X183" s="64"/>
    </row>
    <row r="184" spans="1:28">
      <c r="A184" s="71" t="s">
        <v>77</v>
      </c>
      <c r="B184" s="56">
        <v>3</v>
      </c>
      <c r="C184" s="17">
        <f>SUM(C179:C183)</f>
        <v>0</v>
      </c>
      <c r="D184" s="17">
        <f>SUM(D179:D183)</f>
        <v>0</v>
      </c>
      <c r="E184" s="17">
        <f>SUM(E179:E183)</f>
        <v>0</v>
      </c>
      <c r="F184" s="55" t="s">
        <v>13</v>
      </c>
      <c r="G184" s="56" t="s">
        <v>13</v>
      </c>
      <c r="H184" s="56" t="s">
        <v>13</v>
      </c>
      <c r="I184" s="17">
        <f>SUM(I179:I183)</f>
        <v>0</v>
      </c>
      <c r="J184" s="55" t="s">
        <v>13</v>
      </c>
      <c r="K184" s="17">
        <f>SUM(K179:K183)</f>
        <v>0</v>
      </c>
      <c r="L184" s="17">
        <f>SUM(L179:L183)</f>
        <v>0</v>
      </c>
      <c r="M184" s="17">
        <f>SUM(M179:M183)</f>
        <v>0</v>
      </c>
      <c r="N184" s="17">
        <f>SUM(N179:N183)</f>
        <v>0</v>
      </c>
      <c r="O184" s="17">
        <f>SUM(O179:O183)</f>
        <v>0</v>
      </c>
      <c r="P184" s="55" t="s">
        <v>13</v>
      </c>
      <c r="Q184" s="17">
        <f>SUM(Q179:Q183)</f>
        <v>0</v>
      </c>
      <c r="R184" s="17">
        <f>SUM(R179:R183)</f>
        <v>0</v>
      </c>
      <c r="S184" s="17">
        <f>SUM(S179:S183)</f>
        <v>0</v>
      </c>
      <c r="T184" s="55" t="s">
        <v>13</v>
      </c>
      <c r="U184" s="56" t="s">
        <v>13</v>
      </c>
      <c r="V184" s="56" t="s">
        <v>13</v>
      </c>
      <c r="W184" s="56" t="s">
        <v>13</v>
      </c>
      <c r="X184" s="72" t="s">
        <v>13</v>
      </c>
    </row>
    <row r="185" spans="1:28">
      <c r="A185" s="71" t="s">
        <v>26</v>
      </c>
      <c r="B185" s="56">
        <v>3</v>
      </c>
      <c r="C185" s="55" t="s">
        <v>13</v>
      </c>
      <c r="D185" s="55" t="s">
        <v>13</v>
      </c>
      <c r="E185" s="55" t="s">
        <v>13</v>
      </c>
      <c r="F185" s="17">
        <f>SUM(F179:F183)</f>
        <v>0</v>
      </c>
      <c r="G185" s="56" t="s">
        <v>13</v>
      </c>
      <c r="H185" s="56" t="s">
        <v>13</v>
      </c>
      <c r="I185" s="56" t="s">
        <v>13</v>
      </c>
      <c r="J185" s="17">
        <f>SUM(J179:J183)</f>
        <v>0</v>
      </c>
      <c r="K185" s="56" t="s">
        <v>13</v>
      </c>
      <c r="L185" s="56" t="s">
        <v>13</v>
      </c>
      <c r="M185" s="56" t="s">
        <v>13</v>
      </c>
      <c r="N185" s="56" t="s">
        <v>13</v>
      </c>
      <c r="O185" s="56" t="s">
        <v>13</v>
      </c>
      <c r="P185" s="17">
        <f>SUM(P179:P183)</f>
        <v>0</v>
      </c>
      <c r="Q185" s="56" t="s">
        <v>13</v>
      </c>
      <c r="R185" s="56" t="s">
        <v>13</v>
      </c>
      <c r="S185" s="56" t="s">
        <v>13</v>
      </c>
      <c r="T185" s="17">
        <f>SUM(T179:T183)</f>
        <v>0</v>
      </c>
      <c r="U185" s="20" t="s">
        <v>13</v>
      </c>
      <c r="V185" s="56" t="s">
        <v>13</v>
      </c>
      <c r="W185" s="56" t="s">
        <v>13</v>
      </c>
      <c r="X185" s="72" t="s">
        <v>13</v>
      </c>
    </row>
    <row r="186" spans="1:28">
      <c r="A186" s="71" t="s">
        <v>78</v>
      </c>
      <c r="B186" s="56">
        <v>3</v>
      </c>
      <c r="C186" s="17">
        <f>SUMIF(H179:H183,"f",C179:C183)</f>
        <v>0</v>
      </c>
      <c r="D186" s="17">
        <f>SUMIF(H179:H183,"f",D179:D183)</f>
        <v>0</v>
      </c>
      <c r="E186" s="17">
        <f>SUMIF(H179:H183,"f",E179:E183)</f>
        <v>0</v>
      </c>
      <c r="F186" s="55" t="s">
        <v>13</v>
      </c>
      <c r="G186" s="56" t="s">
        <v>13</v>
      </c>
      <c r="H186" s="56" t="s">
        <v>13</v>
      </c>
      <c r="I186" s="17">
        <f>SUMIF(H179:H183,"f",I179:I183)</f>
        <v>0</v>
      </c>
      <c r="J186" s="56" t="s">
        <v>13</v>
      </c>
      <c r="K186" s="17">
        <f>SUMIF(H179:H183,"f",K179:K183)</f>
        <v>0</v>
      </c>
      <c r="L186" s="17">
        <f>SUMIF(H179:H183,"f",L179:L183)</f>
        <v>0</v>
      </c>
      <c r="M186" s="17">
        <f>SUMIF(H179:H183,"f",M179:M183)</f>
        <v>0</v>
      </c>
      <c r="N186" s="17">
        <f>SUMIF(H179:H183,"f",N179:N183)</f>
        <v>0</v>
      </c>
      <c r="O186" s="17">
        <f>SUMIF(H179:H183,"f",O179:O183)</f>
        <v>0</v>
      </c>
      <c r="P186" s="56" t="s">
        <v>13</v>
      </c>
      <c r="Q186" s="17">
        <f>SUMIF(H179:H183,"f",Q179:Q183)</f>
        <v>0</v>
      </c>
      <c r="R186" s="17">
        <f>SUMIF(H179:H183,"f",R179:R183)</f>
        <v>0</v>
      </c>
      <c r="S186" s="17">
        <f>SUMIF(H179:H183,"f",S179:S183)</f>
        <v>0</v>
      </c>
      <c r="T186" s="56" t="s">
        <v>13</v>
      </c>
      <c r="U186" s="56" t="s">
        <v>13</v>
      </c>
      <c r="V186" s="56" t="s">
        <v>13</v>
      </c>
      <c r="W186" s="56" t="s">
        <v>13</v>
      </c>
      <c r="X186" s="72" t="s">
        <v>13</v>
      </c>
    </row>
    <row r="187" spans="1:28">
      <c r="A187" s="197" t="s">
        <v>33</v>
      </c>
      <c r="B187" s="198"/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9"/>
    </row>
    <row r="188" spans="1:28">
      <c r="A188" s="70"/>
      <c r="B188" s="54">
        <v>3</v>
      </c>
      <c r="C188" s="59"/>
      <c r="D188" s="55">
        <f t="shared" ref="D188:D189" si="233">IF(C188&gt;0,K188/(I188/C188),0)</f>
        <v>0</v>
      </c>
      <c r="E188" s="55">
        <f t="shared" ref="E188:E189" si="234">IF(C188&gt;0,R188/(I188/C188),0)</f>
        <v>0</v>
      </c>
      <c r="F188" s="60">
        <f t="shared" ref="F188:F189" si="235">IF(U188&gt;0,FLOOR((P188+T188)/U188,0.1),0)</f>
        <v>0</v>
      </c>
      <c r="G188" s="16"/>
      <c r="H188" s="16"/>
      <c r="I188" s="61">
        <f>K188+R188</f>
        <v>0</v>
      </c>
      <c r="J188" s="20">
        <f>P188+T188</f>
        <v>0</v>
      </c>
      <c r="K188" s="61">
        <f>L188+Q188</f>
        <v>0</v>
      </c>
      <c r="L188" s="61">
        <f>M188+N188</f>
        <v>0</v>
      </c>
      <c r="M188" s="54"/>
      <c r="N188" s="62">
        <f t="shared" ref="N188:N189" si="236">O188+P188</f>
        <v>0</v>
      </c>
      <c r="O188" s="54"/>
      <c r="P188" s="54"/>
      <c r="Q188" s="54"/>
      <c r="R188" s="101">
        <f t="shared" ref="R188:R189" si="237">(C188*U188)-K188</f>
        <v>0</v>
      </c>
      <c r="S188" s="59"/>
      <c r="T188" s="126">
        <f t="shared" ref="T188:T189" si="238">R188-S188</f>
        <v>0</v>
      </c>
      <c r="U188" s="128"/>
      <c r="V188" s="63"/>
      <c r="W188" s="63"/>
      <c r="X188" s="64"/>
    </row>
    <row r="189" spans="1:28">
      <c r="A189" s="70"/>
      <c r="B189" s="54">
        <v>3</v>
      </c>
      <c r="C189" s="59"/>
      <c r="D189" s="55">
        <f t="shared" si="233"/>
        <v>0</v>
      </c>
      <c r="E189" s="55">
        <f t="shared" si="234"/>
        <v>0</v>
      </c>
      <c r="F189" s="60">
        <f t="shared" si="235"/>
        <v>0</v>
      </c>
      <c r="G189" s="16"/>
      <c r="H189" s="16"/>
      <c r="I189" s="61">
        <f t="shared" ref="I189" si="239">K189+R189</f>
        <v>0</v>
      </c>
      <c r="J189" s="20">
        <f t="shared" ref="J189" si="240">P189+T189</f>
        <v>0</v>
      </c>
      <c r="K189" s="61">
        <f t="shared" ref="K189" si="241">L189+Q189</f>
        <v>0</v>
      </c>
      <c r="L189" s="61">
        <f t="shared" ref="L189" si="242">M189+N189</f>
        <v>0</v>
      </c>
      <c r="M189" s="54"/>
      <c r="N189" s="62">
        <f t="shared" si="236"/>
        <v>0</v>
      </c>
      <c r="O189" s="54"/>
      <c r="P189" s="54"/>
      <c r="Q189" s="54"/>
      <c r="R189" s="101">
        <f t="shared" si="237"/>
        <v>0</v>
      </c>
      <c r="S189" s="59"/>
      <c r="T189" s="126">
        <f t="shared" si="238"/>
        <v>0</v>
      </c>
      <c r="U189" s="128"/>
      <c r="V189" s="63"/>
      <c r="W189" s="63"/>
      <c r="X189" s="64"/>
    </row>
    <row r="190" spans="1:28" s="18" customFormat="1">
      <c r="A190" s="71" t="s">
        <v>77</v>
      </c>
      <c r="B190" s="56">
        <v>3</v>
      </c>
      <c r="C190" s="17">
        <f>SUM(C188:C189)</f>
        <v>0</v>
      </c>
      <c r="D190" s="17">
        <f>SUM(D188:D189)</f>
        <v>0</v>
      </c>
      <c r="E190" s="17">
        <f>SUM(E188:E189)</f>
        <v>0</v>
      </c>
      <c r="F190" s="55" t="s">
        <v>13</v>
      </c>
      <c r="G190" s="56" t="s">
        <v>13</v>
      </c>
      <c r="H190" s="56" t="s">
        <v>13</v>
      </c>
      <c r="I190" s="17">
        <f>SUM(I188:I189)</f>
        <v>0</v>
      </c>
      <c r="J190" s="55" t="s">
        <v>13</v>
      </c>
      <c r="K190" s="17">
        <f>SUM(K188:K189)</f>
        <v>0</v>
      </c>
      <c r="L190" s="17">
        <f>SUM(L188:L189)</f>
        <v>0</v>
      </c>
      <c r="M190" s="17">
        <f>SUM(M188:M189)</f>
        <v>0</v>
      </c>
      <c r="N190" s="17">
        <f>SUM(N188:N189)</f>
        <v>0</v>
      </c>
      <c r="O190" s="17">
        <f>SUM(O188:O189)</f>
        <v>0</v>
      </c>
      <c r="P190" s="55" t="s">
        <v>13</v>
      </c>
      <c r="Q190" s="17">
        <f>SUM(Q188:Q189)</f>
        <v>0</v>
      </c>
      <c r="R190" s="17">
        <f>SUM(R188:R189)</f>
        <v>0</v>
      </c>
      <c r="S190" s="17">
        <f>SUM(S188:S189)</f>
        <v>0</v>
      </c>
      <c r="T190" s="55" t="s">
        <v>13</v>
      </c>
      <c r="U190" s="56" t="s">
        <v>13</v>
      </c>
      <c r="V190" s="56" t="s">
        <v>13</v>
      </c>
      <c r="W190" s="56" t="s">
        <v>13</v>
      </c>
      <c r="X190" s="72" t="s">
        <v>13</v>
      </c>
      <c r="Y190"/>
      <c r="Z190"/>
      <c r="AA190"/>
      <c r="AB190"/>
    </row>
    <row r="191" spans="1:28" s="18" customFormat="1">
      <c r="A191" s="71" t="s">
        <v>26</v>
      </c>
      <c r="B191" s="56">
        <v>3</v>
      </c>
      <c r="C191" s="55" t="s">
        <v>13</v>
      </c>
      <c r="D191" s="55" t="s">
        <v>13</v>
      </c>
      <c r="E191" s="55" t="s">
        <v>13</v>
      </c>
      <c r="F191" s="17">
        <f>SUM(F188:F189)</f>
        <v>0</v>
      </c>
      <c r="G191" s="56" t="s">
        <v>13</v>
      </c>
      <c r="H191" s="56" t="s">
        <v>13</v>
      </c>
      <c r="I191" s="56" t="s">
        <v>13</v>
      </c>
      <c r="J191" s="17">
        <f>SUM(J188:J189)</f>
        <v>0</v>
      </c>
      <c r="K191" s="56" t="s">
        <v>13</v>
      </c>
      <c r="L191" s="56" t="s">
        <v>13</v>
      </c>
      <c r="M191" s="56" t="s">
        <v>13</v>
      </c>
      <c r="N191" s="56" t="s">
        <v>13</v>
      </c>
      <c r="O191" s="56" t="s">
        <v>13</v>
      </c>
      <c r="P191" s="17">
        <f>SUM(P188:P189)</f>
        <v>0</v>
      </c>
      <c r="Q191" s="56" t="s">
        <v>13</v>
      </c>
      <c r="R191" s="56" t="s">
        <v>13</v>
      </c>
      <c r="S191" s="56" t="s">
        <v>13</v>
      </c>
      <c r="T191" s="17">
        <f>SUM(T188:T189)</f>
        <v>0</v>
      </c>
      <c r="U191" s="20" t="s">
        <v>13</v>
      </c>
      <c r="V191" s="56" t="s">
        <v>13</v>
      </c>
      <c r="W191" s="56" t="s">
        <v>13</v>
      </c>
      <c r="X191" s="72" t="s">
        <v>13</v>
      </c>
      <c r="Y191"/>
      <c r="Z191"/>
      <c r="AA191"/>
      <c r="AB191"/>
    </row>
    <row r="192" spans="1:28" s="18" customFormat="1">
      <c r="A192" s="71" t="s">
        <v>78</v>
      </c>
      <c r="B192" s="56">
        <v>3</v>
      </c>
      <c r="C192" s="17">
        <f>SUMIF(H188:H189,"f",C188:C189)</f>
        <v>0</v>
      </c>
      <c r="D192" s="17">
        <f>SUMIF(H188:H189,"f",D188:D189)</f>
        <v>0</v>
      </c>
      <c r="E192" s="17">
        <f>SUMIF(H188:H189,"f",E188:E189)</f>
        <v>0</v>
      </c>
      <c r="F192" s="55" t="s">
        <v>13</v>
      </c>
      <c r="G192" s="56" t="s">
        <v>13</v>
      </c>
      <c r="H192" s="56" t="s">
        <v>13</v>
      </c>
      <c r="I192" s="17">
        <f>SUMIF(H188:H189,"f",I188:I189)</f>
        <v>0</v>
      </c>
      <c r="J192" s="56" t="s">
        <v>13</v>
      </c>
      <c r="K192" s="17">
        <f>SUMIF(H188:H189,"f",K188:K189)</f>
        <v>0</v>
      </c>
      <c r="L192" s="17">
        <f>SUMIF(H188:H189,"f",L188:L189)</f>
        <v>0</v>
      </c>
      <c r="M192" s="17">
        <f>SUMIF(H188:H189,"f",M188:M189)</f>
        <v>0</v>
      </c>
      <c r="N192" s="17">
        <f>SUMIF(H188:H189,"f",N188:N189)</f>
        <v>0</v>
      </c>
      <c r="O192" s="17">
        <f>SUMIF(H188:H189,"f",O188:O189)</f>
        <v>0</v>
      </c>
      <c r="P192" s="56" t="s">
        <v>13</v>
      </c>
      <c r="Q192" s="17">
        <f>SUMIF(H188:H189,"f",Q188:Q189)</f>
        <v>0</v>
      </c>
      <c r="R192" s="17">
        <f>SUMIF(H188:H189,"f",R188:R189)</f>
        <v>0</v>
      </c>
      <c r="S192" s="17">
        <f>SUMIF(H188:H189,"f",S188:S189)</f>
        <v>0</v>
      </c>
      <c r="T192" s="56" t="s">
        <v>13</v>
      </c>
      <c r="U192" s="56" t="s">
        <v>13</v>
      </c>
      <c r="V192" s="56" t="s">
        <v>13</v>
      </c>
      <c r="W192" s="56" t="s">
        <v>13</v>
      </c>
      <c r="X192" s="72" t="s">
        <v>13</v>
      </c>
      <c r="Y192"/>
      <c r="Z192"/>
      <c r="AA192"/>
      <c r="AB192"/>
    </row>
    <row r="193" spans="1:28" s="22" customFormat="1" ht="16.5">
      <c r="A193" s="77" t="s">
        <v>76</v>
      </c>
      <c r="B193" s="78">
        <v>3</v>
      </c>
      <c r="C193" s="79">
        <f>SUM(C140,C147,C158,C169,C175,C184,C190)</f>
        <v>30</v>
      </c>
      <c r="D193" s="79">
        <f>SUM(D140,D147,D158,D169,D175,D184,D190)</f>
        <v>13.623243933588762</v>
      </c>
      <c r="E193" s="79">
        <f>SUM(E140,E147,E158,E169,E175,E184,E190)</f>
        <v>16.376756066411239</v>
      </c>
      <c r="F193" s="79">
        <f>SUM(F141,F148,F159,F170,F176,F185,F191)</f>
        <v>7.7000000000000011</v>
      </c>
      <c r="G193" s="80" t="s">
        <v>13</v>
      </c>
      <c r="H193" s="80" t="s">
        <v>13</v>
      </c>
      <c r="I193" s="79">
        <f>SUM(I140,I147,I158,I169,I175,I184,I190)</f>
        <v>786</v>
      </c>
      <c r="J193" s="79">
        <f>SUM(J141,J148,J159,J170,J176,J185,J191)</f>
        <v>206</v>
      </c>
      <c r="K193" s="79">
        <f>SUM(K140,K147,K158,K169,K175,K184,K190)</f>
        <v>362</v>
      </c>
      <c r="L193" s="79">
        <f>SUM(L140,L147,L158,L169,L175,L184,L190)</f>
        <v>270</v>
      </c>
      <c r="M193" s="79">
        <f>SUM(M140,M147,M158,M169,M175,M184,M190)</f>
        <v>135</v>
      </c>
      <c r="N193" s="79">
        <f>SUM(N140,N147,N158,N169,N175,N184,N190)</f>
        <v>135</v>
      </c>
      <c r="O193" s="79">
        <f>SUM(O140,O147,O158,O169,O175,O184,O190)</f>
        <v>105</v>
      </c>
      <c r="P193" s="79">
        <f>SUM(P141,P148,P159,P170,P176,P185,P191)</f>
        <v>30</v>
      </c>
      <c r="Q193" s="79">
        <f>SUM(Q140,Q147,Q158,Q169,Q175,Q184,Q190)</f>
        <v>92</v>
      </c>
      <c r="R193" s="79">
        <f>SUM(R140,R147,R158,R169,R175,R184,R190)</f>
        <v>424</v>
      </c>
      <c r="S193" s="79">
        <f>SUM(S140,S147,S158,S169,S175,S184,S190)</f>
        <v>248</v>
      </c>
      <c r="T193" s="79">
        <f>SUM(T141,T148,T159,T170,T176,T185,T191)</f>
        <v>176</v>
      </c>
      <c r="U193" s="80" t="s">
        <v>13</v>
      </c>
      <c r="V193" s="80" t="s">
        <v>13</v>
      </c>
      <c r="W193" s="80" t="s">
        <v>13</v>
      </c>
      <c r="X193" s="81" t="s">
        <v>13</v>
      </c>
      <c r="Y193"/>
      <c r="Z193"/>
      <c r="AA193"/>
      <c r="AB193"/>
    </row>
    <row r="194" spans="1:28">
      <c r="A194" s="83" t="s">
        <v>109</v>
      </c>
      <c r="B194" s="23" t="s">
        <v>13</v>
      </c>
      <c r="C194" s="25">
        <f>C193+C133+C74</f>
        <v>90</v>
      </c>
      <c r="D194" s="25">
        <f>D193+D133+D74</f>
        <v>46.604619594964426</v>
      </c>
      <c r="E194" s="25">
        <f>E193+E133+E74</f>
        <v>43.395380405035581</v>
      </c>
      <c r="F194" s="24" t="s">
        <v>13</v>
      </c>
      <c r="G194" s="24" t="s">
        <v>13</v>
      </c>
      <c r="H194" s="24" t="s">
        <v>13</v>
      </c>
      <c r="I194" s="25">
        <f>I193+I133+I74</f>
        <v>2408.5</v>
      </c>
      <c r="J194" s="25" t="s">
        <v>13</v>
      </c>
      <c r="K194" s="25">
        <f>K193+K133+K74</f>
        <v>1268</v>
      </c>
      <c r="L194" s="25">
        <f>L193+L133+L74</f>
        <v>971</v>
      </c>
      <c r="M194" s="25">
        <f>M193+M133+M74</f>
        <v>371</v>
      </c>
      <c r="N194" s="25">
        <f>N193+N133+N74</f>
        <v>600</v>
      </c>
      <c r="O194" s="25">
        <f>O193+O133+O74</f>
        <v>300</v>
      </c>
      <c r="P194" s="25" t="s">
        <v>13</v>
      </c>
      <c r="Q194" s="25">
        <f>Q193+Q133+Q74</f>
        <v>297</v>
      </c>
      <c r="R194" s="25">
        <f>R193+R133+R74</f>
        <v>1140.5</v>
      </c>
      <c r="S194" s="25">
        <f>S193+S133+S74</f>
        <v>702.5</v>
      </c>
      <c r="T194" s="25" t="s">
        <v>13</v>
      </c>
      <c r="U194" s="24" t="s">
        <v>13</v>
      </c>
      <c r="V194" s="24" t="s">
        <v>13</v>
      </c>
      <c r="W194" s="24" t="s">
        <v>13</v>
      </c>
      <c r="X194" s="26" t="s">
        <v>13</v>
      </c>
    </row>
    <row r="195" spans="1:28" ht="25.5">
      <c r="A195" s="84" t="s">
        <v>110</v>
      </c>
      <c r="B195" s="23" t="s">
        <v>13</v>
      </c>
      <c r="C195" s="24" t="s">
        <v>13</v>
      </c>
      <c r="D195" s="24" t="s">
        <v>13</v>
      </c>
      <c r="E195" s="24" t="s">
        <v>13</v>
      </c>
      <c r="F195" s="25">
        <f>F193+F133+F74</f>
        <v>27.199999999999996</v>
      </c>
      <c r="G195" s="24" t="s">
        <v>13</v>
      </c>
      <c r="H195" s="24" t="s">
        <v>13</v>
      </c>
      <c r="I195" s="24" t="s">
        <v>13</v>
      </c>
      <c r="J195" s="25">
        <f>J193+J133+J74</f>
        <v>738</v>
      </c>
      <c r="K195" s="24" t="s">
        <v>13</v>
      </c>
      <c r="L195" s="24" t="s">
        <v>13</v>
      </c>
      <c r="M195" s="24" t="s">
        <v>13</v>
      </c>
      <c r="N195" s="24" t="s">
        <v>13</v>
      </c>
      <c r="O195" s="24" t="s">
        <v>13</v>
      </c>
      <c r="P195" s="25">
        <f>P193+P133+P74</f>
        <v>300</v>
      </c>
      <c r="Q195" s="24" t="s">
        <v>13</v>
      </c>
      <c r="R195" s="24" t="s">
        <v>13</v>
      </c>
      <c r="S195" s="24" t="s">
        <v>13</v>
      </c>
      <c r="T195" s="25">
        <f>T193+T133+T74</f>
        <v>438</v>
      </c>
      <c r="U195" s="24" t="s">
        <v>13</v>
      </c>
      <c r="V195" s="24" t="s">
        <v>13</v>
      </c>
      <c r="W195" s="24" t="s">
        <v>13</v>
      </c>
      <c r="X195" s="26" t="s">
        <v>13</v>
      </c>
    </row>
    <row r="196" spans="1:28" ht="26.25" thickBot="1">
      <c r="A196" s="85" t="s">
        <v>235</v>
      </c>
      <c r="B196" s="27" t="s">
        <v>13</v>
      </c>
      <c r="C196" s="28">
        <f>C23+C30+C41+C52+C58+C67+C73+C82+C89+C100+C111+C117+C126+C132+C142+C149+C160+C171+C177+C186+C192</f>
        <v>42</v>
      </c>
      <c r="D196" s="28">
        <f>D23+D30+D41+D52+D58+D67+D73+D82+D89+D100+D111+D117+D126+D132+D142+D149+D160+D171+D177+D186+D192</f>
        <v>18.676190476190477</v>
      </c>
      <c r="E196" s="28">
        <f>E23+E30+E41+E52+E58+E67+E73+E82+E89+E100+E111+E117+E126+E132+E142+E149+E160+E171+E177+E186+E192</f>
        <v>23.323809523809523</v>
      </c>
      <c r="F196" s="29" t="s">
        <v>13</v>
      </c>
      <c r="G196" s="29" t="s">
        <v>13</v>
      </c>
      <c r="H196" s="29" t="s">
        <v>13</v>
      </c>
      <c r="I196" s="28">
        <f>I23+I30+I41+I52+I58+I67+I73+I82+I89+I100+I111+I117+I126+I132+I142+I149+I160+I171+I177+I186+I192</f>
        <v>1151</v>
      </c>
      <c r="J196" s="29" t="s">
        <v>13</v>
      </c>
      <c r="K196" s="28">
        <f>K23+K30+K41+K52+K58+K67+K73+K82+K89+K100+K111+K117+K126+K132+K142+K149+K160+K171+K177+K186+K192</f>
        <v>535</v>
      </c>
      <c r="L196" s="28">
        <f>L23+L30+L41+L52+L58+L67+L73+L82+L89+L100+L111+L117+L126+L132+L142+L149+L160+L171+L177+L186+L192</f>
        <v>280</v>
      </c>
      <c r="M196" s="28">
        <f>M23+M30+M41+M52+M58+M67+M73+M82+M89+M100+M111+M117+M126+M132+M142+M149+M160+M171+M177+M186+M192</f>
        <v>85</v>
      </c>
      <c r="N196" s="28">
        <f>N23+N30+N41+N52+N58+N67+N73+N82+N89+N100+N111+N117+N126+N132+N142+N149+N160+N171+N177+N186+N192</f>
        <v>195</v>
      </c>
      <c r="O196" s="28">
        <f>O23+O30+O41+O52+O58+O67+O73+O82+O89+O100+O111+O117+O126+O132+O142+O149+O160+O171+O177+O186+O192</f>
        <v>165</v>
      </c>
      <c r="P196" s="29" t="s">
        <v>13</v>
      </c>
      <c r="Q196" s="28">
        <f>Q23+Q30+Q41+Q52+Q58+Q67+Q73+Q82+Q89+Q100+Q111+Q117+Q126+Q132+Q142+Q149+Q160+Q171+Q177+Q186+Q192</f>
        <v>255</v>
      </c>
      <c r="R196" s="28">
        <f>R23+R30+R41+R52+R58+R67+R73+R82+R89+R100+R111+R117+R126+R132+R142+R149+R160+R171+R177+R186+R192</f>
        <v>616</v>
      </c>
      <c r="S196" s="28">
        <f>S23+S30+S41+S52+S58+S67+S73+S82+S89+S100+S111+S117+S126+S132+S142+S149+S160+S171+S177+S186+S192</f>
        <v>342</v>
      </c>
      <c r="T196" s="29" t="s">
        <v>13</v>
      </c>
      <c r="U196" s="29" t="s">
        <v>13</v>
      </c>
      <c r="V196" s="29" t="s">
        <v>13</v>
      </c>
      <c r="W196" s="29" t="s">
        <v>13</v>
      </c>
      <c r="X196" s="30" t="s">
        <v>13</v>
      </c>
    </row>
    <row r="199" spans="1:28" hidden="1"/>
    <row r="200" spans="1:28" ht="15.75" hidden="1" thickBot="1"/>
    <row r="201" spans="1:28" ht="15.95" hidden="1" customHeight="1">
      <c r="A201" s="273" t="s">
        <v>85</v>
      </c>
      <c r="B201" s="274"/>
      <c r="C201" s="215" t="s">
        <v>81</v>
      </c>
      <c r="D201" s="215"/>
      <c r="E201" s="216" t="s">
        <v>82</v>
      </c>
      <c r="F201" s="217"/>
      <c r="G201" s="218" t="s">
        <v>83</v>
      </c>
      <c r="H201" s="219"/>
      <c r="I201" s="31"/>
    </row>
    <row r="202" spans="1:28" ht="17.45" hidden="1" customHeight="1">
      <c r="A202" s="275"/>
      <c r="B202" s="276"/>
      <c r="C202" s="249" t="s">
        <v>86</v>
      </c>
      <c r="D202" s="271" t="s">
        <v>87</v>
      </c>
      <c r="E202" s="249" t="s">
        <v>86</v>
      </c>
      <c r="F202" s="271" t="s">
        <v>87</v>
      </c>
      <c r="G202" s="220"/>
      <c r="H202" s="221"/>
      <c r="I202" s="31"/>
    </row>
    <row r="203" spans="1:28" ht="15.75" hidden="1" thickBot="1">
      <c r="A203" s="247" t="s">
        <v>88</v>
      </c>
      <c r="B203" s="248"/>
      <c r="C203" s="250"/>
      <c r="D203" s="272"/>
      <c r="E203" s="250"/>
      <c r="F203" s="272"/>
      <c r="G203" s="222"/>
      <c r="H203" s="223"/>
      <c r="I203" s="31"/>
    </row>
    <row r="204" spans="1:28" ht="27.95" hidden="1" customHeight="1">
      <c r="A204" s="277" t="s">
        <v>90</v>
      </c>
      <c r="B204" s="278"/>
      <c r="C204" s="140">
        <f>C194</f>
        <v>90</v>
      </c>
      <c r="D204" s="32">
        <v>100</v>
      </c>
      <c r="E204" s="33">
        <f>I194</f>
        <v>2408.5</v>
      </c>
      <c r="F204" s="34">
        <v>100</v>
      </c>
      <c r="G204" s="224"/>
      <c r="H204" s="225"/>
      <c r="I204" s="31"/>
    </row>
    <row r="205" spans="1:28" ht="14.45" hidden="1" customHeight="1">
      <c r="A205" s="238" t="s">
        <v>91</v>
      </c>
      <c r="B205" s="239"/>
      <c r="C205" s="242">
        <f>D194</f>
        <v>46.604619594964426</v>
      </c>
      <c r="D205" s="242">
        <f>C205/C204*100</f>
        <v>51.782910661071583</v>
      </c>
      <c r="E205" s="243">
        <f>K194</f>
        <v>1268</v>
      </c>
      <c r="F205" s="245">
        <f>E205/E204*100</f>
        <v>52.646875648744029</v>
      </c>
      <c r="G205" s="226"/>
      <c r="H205" s="227"/>
      <c r="I205" s="31"/>
    </row>
    <row r="206" spans="1:28" hidden="1">
      <c r="A206" s="240" t="s">
        <v>92</v>
      </c>
      <c r="B206" s="241"/>
      <c r="C206" s="251"/>
      <c r="D206" s="242"/>
      <c r="E206" s="244"/>
      <c r="F206" s="246"/>
      <c r="G206" s="228"/>
      <c r="H206" s="229"/>
      <c r="I206" s="31"/>
    </row>
    <row r="207" spans="1:28" ht="25.5" hidden="1" customHeight="1">
      <c r="A207" s="236" t="s">
        <v>93</v>
      </c>
      <c r="B207" s="237"/>
      <c r="C207" s="19">
        <f>C23+C30+C41+C52+C58+C67+C73+C82+C89+C100+C111+C117+C126+C132+C142+C149+C160+C171+C177+C186+C192</f>
        <v>42</v>
      </c>
      <c r="D207" s="55">
        <f>C207/C204*100</f>
        <v>46.666666666666664</v>
      </c>
      <c r="E207" s="55">
        <f>I23+I30+I41+I52+I58+I67+I73+I82+I89+I100+I111+I117+I126+I132+I142+I149+I160+I171+I177+I186+I192</f>
        <v>1151</v>
      </c>
      <c r="F207" s="46">
        <f>E207/E204*100</f>
        <v>47.789080340460863</v>
      </c>
      <c r="G207" s="230"/>
      <c r="H207" s="231"/>
      <c r="Q207" s="35"/>
    </row>
    <row r="208" spans="1:28" ht="27" hidden="1" customHeight="1">
      <c r="A208" s="236" t="s">
        <v>94</v>
      </c>
      <c r="B208" s="237"/>
      <c r="C208" s="19">
        <f>C28+C87+C147</f>
        <v>3</v>
      </c>
      <c r="D208" s="55">
        <f>C208/C204*100</f>
        <v>3.3333333333333335</v>
      </c>
      <c r="E208" s="19">
        <f>I28+I87+I147</f>
        <v>75</v>
      </c>
      <c r="F208" s="19">
        <f>E208/E204*100</f>
        <v>3.1139713514635665</v>
      </c>
      <c r="G208" s="206"/>
      <c r="H208" s="207"/>
    </row>
    <row r="209" spans="1:14" hidden="1">
      <c r="A209" s="238" t="s">
        <v>95</v>
      </c>
      <c r="B209" s="239"/>
      <c r="C209" s="208">
        <f>F195</f>
        <v>27.199999999999996</v>
      </c>
      <c r="D209" s="242">
        <f>C209/C204*100</f>
        <v>30.222222222222218</v>
      </c>
      <c r="E209" s="208">
        <f>J195</f>
        <v>738</v>
      </c>
      <c r="F209" s="208">
        <f>E209/E204*100</f>
        <v>30.641478098401493</v>
      </c>
      <c r="G209" s="232"/>
      <c r="H209" s="233"/>
      <c r="I209" s="31"/>
      <c r="J209" s="36"/>
      <c r="K209" s="214"/>
      <c r="L209" s="214"/>
      <c r="M209" s="214"/>
      <c r="N209" s="37"/>
    </row>
    <row r="210" spans="1:14" hidden="1">
      <c r="A210" s="240" t="s">
        <v>96</v>
      </c>
      <c r="B210" s="241"/>
      <c r="C210" s="209"/>
      <c r="D210" s="242"/>
      <c r="E210" s="209"/>
      <c r="F210" s="209"/>
      <c r="G210" s="234"/>
      <c r="H210" s="235"/>
      <c r="I210" s="31"/>
      <c r="J210" s="36"/>
      <c r="K210" s="214"/>
      <c r="L210" s="214"/>
      <c r="M210" s="214"/>
      <c r="N210" s="37"/>
    </row>
    <row r="211" spans="1:14" ht="14.45" hidden="1" customHeight="1">
      <c r="A211" s="238" t="s">
        <v>97</v>
      </c>
      <c r="B211" s="239"/>
      <c r="C211" s="208">
        <f>+C18+C60+C119+C120+C121+C122+C136</f>
        <v>6</v>
      </c>
      <c r="D211" s="208">
        <f>C211/C204*100</f>
        <v>6.666666666666667</v>
      </c>
      <c r="E211" s="208">
        <f>+I18+I60+I119+I120+I121+I122+I136</f>
        <v>162.5</v>
      </c>
      <c r="F211" s="208">
        <f>E211/E204*100</f>
        <v>6.7469379281710609</v>
      </c>
      <c r="G211" s="210"/>
      <c r="H211" s="211"/>
      <c r="I211" s="31"/>
      <c r="J211" s="36"/>
      <c r="K211" s="214"/>
      <c r="L211" s="214"/>
      <c r="M211" s="214"/>
      <c r="N211" s="37"/>
    </row>
    <row r="212" spans="1:14" hidden="1">
      <c r="A212" s="240" t="s">
        <v>98</v>
      </c>
      <c r="B212" s="241"/>
      <c r="C212" s="209"/>
      <c r="D212" s="209"/>
      <c r="E212" s="209"/>
      <c r="F212" s="209"/>
      <c r="G212" s="212"/>
      <c r="H212" s="213"/>
      <c r="I212" s="31"/>
      <c r="J212" s="36"/>
      <c r="K212" s="37"/>
      <c r="L212" s="37"/>
      <c r="M212" s="37"/>
      <c r="N212" s="37"/>
    </row>
    <row r="213" spans="1:14" ht="26.45" hidden="1" customHeight="1">
      <c r="A213" s="236" t="s">
        <v>99</v>
      </c>
      <c r="B213" s="237"/>
      <c r="C213" s="141">
        <f>C19+C136+C119+C120+C121+C122+C60</f>
        <v>6</v>
      </c>
      <c r="D213" s="55">
        <f>C213/C204*100</f>
        <v>6.666666666666667</v>
      </c>
      <c r="E213" s="141">
        <f>I19+I136+I119+I120+I121+I122+I60</f>
        <v>172.5</v>
      </c>
      <c r="F213" s="140">
        <f>E213/E204*100</f>
        <v>7.1621341083662031</v>
      </c>
      <c r="G213" s="206"/>
      <c r="H213" s="207"/>
      <c r="I213" s="31"/>
      <c r="J213" s="36"/>
      <c r="K213" s="214"/>
      <c r="L213" s="214"/>
      <c r="M213" s="214"/>
      <c r="N213" s="37"/>
    </row>
    <row r="214" spans="1:14" ht="14.45" hidden="1" customHeight="1">
      <c r="A214" s="238" t="s">
        <v>100</v>
      </c>
      <c r="B214" s="239"/>
      <c r="C214" s="208">
        <f>+C136+C119+C120+C121+C122+C60</f>
        <v>4</v>
      </c>
      <c r="D214" s="208">
        <f>C214/C204*100</f>
        <v>4.4444444444444446</v>
      </c>
      <c r="E214" s="208">
        <f>+I136+I119+I120+I121+I122+I60</f>
        <v>112.5</v>
      </c>
      <c r="F214" s="208">
        <f>E214/E204*100</f>
        <v>4.6709570271953504</v>
      </c>
      <c r="G214" s="210"/>
      <c r="H214" s="211"/>
      <c r="I214" s="31"/>
      <c r="J214" s="36"/>
      <c r="K214" s="37"/>
      <c r="L214" s="37"/>
      <c r="M214" s="37"/>
      <c r="N214" s="37"/>
    </row>
    <row r="215" spans="1:14" hidden="1">
      <c r="A215" s="240" t="s">
        <v>101</v>
      </c>
      <c r="B215" s="241"/>
      <c r="C215" s="209"/>
      <c r="D215" s="209"/>
      <c r="E215" s="209"/>
      <c r="F215" s="209"/>
      <c r="G215" s="212"/>
      <c r="H215" s="213"/>
      <c r="I215" s="31"/>
      <c r="J215" s="36"/>
      <c r="K215" s="37"/>
      <c r="L215" s="37"/>
      <c r="M215" s="37"/>
      <c r="N215" s="37"/>
    </row>
    <row r="216" spans="1:14" ht="42" hidden="1" customHeight="1">
      <c r="A216" s="236" t="s">
        <v>102</v>
      </c>
      <c r="B216" s="237"/>
      <c r="C216" s="19">
        <f>+C17</f>
        <v>2</v>
      </c>
      <c r="D216" s="55">
        <f>C216/C204*100</f>
        <v>2.2222222222222223</v>
      </c>
      <c r="E216" s="19">
        <f>+I17</f>
        <v>60</v>
      </c>
      <c r="F216" s="19">
        <f>E216/E205*100</f>
        <v>4.7318611987381702</v>
      </c>
      <c r="G216" s="206"/>
      <c r="H216" s="207"/>
      <c r="I216" s="31"/>
      <c r="J216" s="36"/>
      <c r="K216" s="37"/>
      <c r="L216" s="37"/>
      <c r="M216" s="37"/>
      <c r="N216" s="37"/>
    </row>
    <row r="217" spans="1:14" hidden="1">
      <c r="A217" s="236" t="s">
        <v>103</v>
      </c>
      <c r="B217" s="237"/>
      <c r="C217" s="19">
        <v>0</v>
      </c>
      <c r="D217" s="55">
        <f>C217/C204*100</f>
        <v>0</v>
      </c>
      <c r="E217" s="38">
        <v>0</v>
      </c>
      <c r="F217" s="19">
        <f>E217/E204*100</f>
        <v>0</v>
      </c>
      <c r="G217" s="206"/>
      <c r="H217" s="207"/>
      <c r="I217" s="31"/>
    </row>
    <row r="218" spans="1:14" ht="27.95" hidden="1" customHeight="1">
      <c r="A218" s="236" t="s">
        <v>217</v>
      </c>
      <c r="B218" s="237"/>
      <c r="C218" s="140">
        <f>+C164+C107</f>
        <v>20</v>
      </c>
      <c r="D218" s="141">
        <f>C218/C204*100</f>
        <v>22.222222222222221</v>
      </c>
      <c r="E218" s="140">
        <f>+I164+I107</f>
        <v>500</v>
      </c>
      <c r="F218" s="140">
        <f>E218/E204*100</f>
        <v>20.75980900975711</v>
      </c>
      <c r="G218" s="206"/>
      <c r="H218" s="207"/>
      <c r="I218" s="31"/>
      <c r="J218" s="39"/>
      <c r="K218" s="39"/>
      <c r="L218" s="39"/>
      <c r="M218" s="39"/>
      <c r="N218" s="39"/>
    </row>
    <row r="219" spans="1:14" ht="22.5" hidden="1" customHeight="1" thickBot="1">
      <c r="A219" s="267" t="s">
        <v>106</v>
      </c>
      <c r="B219" s="268"/>
      <c r="C219" s="40">
        <f>C71+C130+C190</f>
        <v>4</v>
      </c>
      <c r="D219" s="41">
        <f>C219/C204*100</f>
        <v>4.4444444444444446</v>
      </c>
      <c r="E219" s="40">
        <f>I71+I130+I190</f>
        <v>160</v>
      </c>
      <c r="F219" s="40">
        <f>240/E204*100</f>
        <v>9.9647083246834143</v>
      </c>
      <c r="G219" s="269"/>
      <c r="H219" s="270"/>
      <c r="J219" s="31"/>
      <c r="K219" s="35"/>
      <c r="L219" s="31"/>
      <c r="M219" s="31"/>
      <c r="N219" s="31"/>
    </row>
    <row r="220" spans="1:14" hidden="1"/>
    <row r="221" spans="1:14" ht="15.75" hidden="1" thickBot="1"/>
    <row r="222" spans="1:14" ht="15.75" hidden="1">
      <c r="A222" s="144" t="s">
        <v>84</v>
      </c>
      <c r="B222" s="255" t="s">
        <v>87</v>
      </c>
      <c r="C222" s="256"/>
      <c r="D222" s="42"/>
    </row>
    <row r="223" spans="1:14" hidden="1">
      <c r="A223" s="145" t="s">
        <v>227</v>
      </c>
      <c r="B223" s="257"/>
      <c r="C223" s="258"/>
      <c r="D223" s="43"/>
    </row>
    <row r="224" spans="1:14" hidden="1">
      <c r="A224" s="146" t="s">
        <v>89</v>
      </c>
      <c r="B224" s="259"/>
      <c r="C224" s="260"/>
      <c r="D224" s="36"/>
    </row>
    <row r="225" spans="1:5" hidden="1">
      <c r="A225" s="252" t="s">
        <v>228</v>
      </c>
      <c r="B225" s="253"/>
      <c r="C225" s="254"/>
      <c r="D225" s="44"/>
    </row>
    <row r="226" spans="1:5" ht="28.5" hidden="1" customHeight="1">
      <c r="A226" s="148" t="str">
        <f>IF(B7=0,"",B7)</f>
        <v>dziedzina nauk rolniczych, dyscyplina: rolnictwo i ogrodnictwo</v>
      </c>
      <c r="B226" s="265">
        <f>IF(C284=0,"",C284/A286)</f>
        <v>61.112499999999997</v>
      </c>
      <c r="C226" s="266"/>
    </row>
    <row r="227" spans="1:5" ht="29.25" hidden="1" customHeight="1">
      <c r="A227" s="148" t="str">
        <f>IF(B8=0,"",B8)</f>
        <v>dziedzina nauk inżynieryjno-technicznych, dyscyplina: inżynieria środowiska, górnictwo i energetyka</v>
      </c>
      <c r="B227" s="265">
        <f>IF(D284=0,"",D284/A286)</f>
        <v>21.537500000000001</v>
      </c>
      <c r="C227" s="266"/>
    </row>
    <row r="228" spans="1:5" ht="29.25" hidden="1" customHeight="1">
      <c r="A228" s="149" t="str">
        <f>IF(B9=0,"",B9)</f>
        <v>dziedzina nauk ścisłych i przyrodniczych, dyscyplina: nauki o Ziemi i środowisku</v>
      </c>
      <c r="B228" s="265">
        <f>IF(E284=0,"",E284/A286)</f>
        <v>17.350000000000001</v>
      </c>
      <c r="C228" s="266"/>
    </row>
    <row r="229" spans="1:5" ht="15.75" hidden="1" thickBot="1">
      <c r="A229" s="147" t="s">
        <v>104</v>
      </c>
      <c r="B229" s="263">
        <f>SUM(B226:C228)</f>
        <v>100</v>
      </c>
      <c r="C229" s="264"/>
      <c r="D229" s="45"/>
    </row>
    <row r="230" spans="1:5" hidden="1"/>
    <row r="231" spans="1:5" hidden="1"/>
    <row r="232" spans="1:5" ht="81.75" hidden="1" customHeight="1"/>
    <row r="233" spans="1:5" hidden="1">
      <c r="A233" s="153" t="s">
        <v>107</v>
      </c>
      <c r="B233" s="155" t="s">
        <v>108</v>
      </c>
      <c r="C233" s="152" t="s">
        <v>84</v>
      </c>
      <c r="D233" s="152"/>
      <c r="E233" s="152"/>
    </row>
    <row r="234" spans="1:5" ht="234" hidden="1">
      <c r="A234" s="154"/>
      <c r="B234" s="155"/>
      <c r="C234" s="13" t="str">
        <f>IF(OŚ_Woda_II!B7=0,"",OŚ_Woda_II!B7)</f>
        <v>dziedzina nauk rolniczych, dyscyplina: rolnictwo i ogrodnictwo</v>
      </c>
      <c r="D234" s="10" t="str">
        <f>IF(OŚ_Woda_II!B8=0,"",OŚ_Woda_II!B8)</f>
        <v>dziedzina nauk inżynieryjno-technicznych, dyscyplina: inżynieria środowiska, górnictwo i energetyka</v>
      </c>
      <c r="E234" s="9" t="str">
        <f>IF(OŚ_Woda_II!B9=0,"",OŚ_Woda_II!B9)</f>
        <v>dziedzina nauk ścisłych i przyrodniczych, dyscyplina: nauki o Ziemi i środowisku</v>
      </c>
    </row>
    <row r="235" spans="1:5" hidden="1">
      <c r="A235" s="1" t="s">
        <v>28</v>
      </c>
      <c r="B235" s="1">
        <v>1</v>
      </c>
      <c r="C235" s="1">
        <f>SUMPRODUCT(C17:C20,V17:V20)</f>
        <v>0</v>
      </c>
      <c r="D235" s="1">
        <f>SUMPRODUCT(C17:C20,W17:W20)</f>
        <v>0</v>
      </c>
      <c r="E235" s="1">
        <f>SUMPRODUCT(C17:C20,X17:X20)</f>
        <v>0</v>
      </c>
    </row>
    <row r="236" spans="1:5" hidden="1">
      <c r="A236" s="1" t="s">
        <v>29</v>
      </c>
      <c r="B236" s="1">
        <v>1</v>
      </c>
      <c r="C236" s="1">
        <f>SUMPRODUCT(C25:C27,V25:V27)</f>
        <v>150</v>
      </c>
      <c r="D236" s="1">
        <f>SUMPRODUCT(C25:C27,W25:W27)</f>
        <v>75</v>
      </c>
      <c r="E236" s="1">
        <f>SUMPRODUCT(C25:C27,X25:X27)</f>
        <v>75</v>
      </c>
    </row>
    <row r="237" spans="1:5" hidden="1">
      <c r="A237" s="1" t="s">
        <v>30</v>
      </c>
      <c r="B237" s="1">
        <v>1</v>
      </c>
      <c r="C237" s="1">
        <f>SUMPRODUCT(C32:C38,V32:V38)</f>
        <v>357.5</v>
      </c>
      <c r="D237" s="1">
        <f>SUMPRODUCT(C32:C38,W32:W38)</f>
        <v>95</v>
      </c>
      <c r="E237" s="1">
        <f>SUMPRODUCT(C32:C38,X32:X38)</f>
        <v>197.5</v>
      </c>
    </row>
    <row r="238" spans="1:5" hidden="1">
      <c r="A238" s="1" t="s">
        <v>31</v>
      </c>
      <c r="B238" s="1">
        <v>1</v>
      </c>
      <c r="C238" s="1">
        <f>SUMPRODUCT(C43:C49,V43:V49)</f>
        <v>262.5</v>
      </c>
      <c r="D238" s="1">
        <f>SUMPRODUCT(C43:C49,W43:W49)</f>
        <v>192.5</v>
      </c>
      <c r="E238" s="1">
        <f>SUMPRODUCT(C43:C49,X43:X49)</f>
        <v>245</v>
      </c>
    </row>
    <row r="239" spans="1:5" hidden="1">
      <c r="A239" s="1" t="s">
        <v>34</v>
      </c>
      <c r="B239" s="1">
        <v>1</v>
      </c>
      <c r="C239" s="1">
        <f>SUMPRODUCT(C54:C55,V54:V55)</f>
        <v>120</v>
      </c>
      <c r="D239" s="1">
        <f>SUMPRODUCT(C54:C55,W54:W55)</f>
        <v>105</v>
      </c>
      <c r="E239" s="1">
        <f>SUMPRODUCT(C54:C55,X54:X55)</f>
        <v>75</v>
      </c>
    </row>
    <row r="240" spans="1:5" hidden="1">
      <c r="A240" s="1" t="s">
        <v>32</v>
      </c>
      <c r="B240" s="1">
        <v>1</v>
      </c>
      <c r="C240" s="1">
        <f>SUMPRODUCT(C60:C64,V60:V64)</f>
        <v>0</v>
      </c>
      <c r="D240" s="1">
        <f>SUMPRODUCT(C60:C64,W60:W64)</f>
        <v>0</v>
      </c>
      <c r="E240" s="1">
        <f>SUMPRODUCT(C60:C64,X60:X64)</f>
        <v>0</v>
      </c>
    </row>
    <row r="241" spans="1:5" hidden="1">
      <c r="A241" s="1" t="s">
        <v>33</v>
      </c>
      <c r="B241" s="1">
        <v>1</v>
      </c>
      <c r="C241" s="1">
        <f>SUMPRODUCT(C69:C70,V69:V70)</f>
        <v>200</v>
      </c>
      <c r="D241" s="1">
        <f>SUMPRODUCT(C69:C70,W69:W70)</f>
        <v>200</v>
      </c>
      <c r="E241" s="1">
        <f>SUMPRODUCT(C69:C70,X69:X70)</f>
        <v>0</v>
      </c>
    </row>
    <row r="242" spans="1:5" hidden="1">
      <c r="A242" s="8" t="s">
        <v>28</v>
      </c>
      <c r="B242" s="8">
        <v>2</v>
      </c>
      <c r="C242" s="1">
        <f>SUMPRODUCT(C77:C79,V77:V79)</f>
        <v>0</v>
      </c>
      <c r="D242" s="1">
        <f>SUMPRODUCT(C77:C79,W77:W79)</f>
        <v>0</v>
      </c>
      <c r="E242" s="1">
        <f>SUMPRODUCT(C77:C79,X77:X79)</f>
        <v>0</v>
      </c>
    </row>
    <row r="243" spans="1:5" hidden="1">
      <c r="A243" s="1" t="s">
        <v>29</v>
      </c>
      <c r="B243" s="1">
        <v>2</v>
      </c>
      <c r="C243" s="1">
        <f>SUMPRODUCT(C84:C86,V84:V86)</f>
        <v>0</v>
      </c>
      <c r="D243" s="1">
        <f>SUMPRODUCT(C84:C86,W84:W86)</f>
        <v>0</v>
      </c>
      <c r="E243" s="1">
        <f>SUMPRODUCT(C84:C86,X84:X86)</f>
        <v>0</v>
      </c>
    </row>
    <row r="244" spans="1:5" hidden="1">
      <c r="A244" s="1" t="s">
        <v>30</v>
      </c>
      <c r="B244" s="1">
        <v>2</v>
      </c>
      <c r="C244" s="1">
        <f>SUMPRODUCT(C91:C97,V91:V97)</f>
        <v>520</v>
      </c>
      <c r="D244" s="1">
        <f>SUMPRODUCT(C91:C97,W91:W97)</f>
        <v>160</v>
      </c>
      <c r="E244" s="1">
        <f>SUMPRODUCT(C91:C97,X91:X97)</f>
        <v>120</v>
      </c>
    </row>
    <row r="245" spans="1:5" hidden="1">
      <c r="A245" s="1" t="s">
        <v>31</v>
      </c>
      <c r="B245" s="1">
        <v>2</v>
      </c>
      <c r="C245" s="1">
        <f>SUMPRODUCT(C102:C108,V102:V108)</f>
        <v>1137.5</v>
      </c>
      <c r="D245" s="1">
        <f>SUMPRODUCT(C102:C108,W102:W108)</f>
        <v>412.5</v>
      </c>
      <c r="E245" s="1">
        <f>SUMPRODUCT(C102:C108,X102:X108)</f>
        <v>200</v>
      </c>
    </row>
    <row r="246" spans="1:5" hidden="1">
      <c r="A246" s="1" t="s">
        <v>34</v>
      </c>
      <c r="B246" s="1">
        <v>2</v>
      </c>
      <c r="C246" s="1">
        <f>SUMPRODUCT(C113:C114,V113:V114)</f>
        <v>120</v>
      </c>
      <c r="D246" s="1">
        <f>SUMPRODUCT(C113:C114,W113:W114)</f>
        <v>105</v>
      </c>
      <c r="E246" s="1">
        <f>SUMPRODUCT(C113:C114,X113:X114)</f>
        <v>75</v>
      </c>
    </row>
    <row r="247" spans="1:5" hidden="1">
      <c r="A247" s="1" t="s">
        <v>32</v>
      </c>
      <c r="B247" s="1">
        <v>2</v>
      </c>
      <c r="C247" s="1">
        <f>SUMPRODUCT(C119:C123,V119:V123)</f>
        <v>0</v>
      </c>
      <c r="D247" s="1">
        <f>SUMPRODUCT(C119:C123,W119:W123)</f>
        <v>0</v>
      </c>
      <c r="E247" s="1">
        <f>SUMPRODUCT(C119:C123,X119:X123)</f>
        <v>0</v>
      </c>
    </row>
    <row r="248" spans="1:5" hidden="1">
      <c r="A248" s="7" t="s">
        <v>33</v>
      </c>
      <c r="B248" s="7">
        <v>2</v>
      </c>
      <c r="C248" s="1">
        <f>SUMPRODUCT(C128:C129,V128:V129)</f>
        <v>0</v>
      </c>
      <c r="D248" s="1">
        <f>SUMPRODUCT(C128:C129,W128:W129)</f>
        <v>0</v>
      </c>
      <c r="E248" s="1">
        <f>SUMPRODUCT(C128:C129,X128:X129)</f>
        <v>0</v>
      </c>
    </row>
    <row r="249" spans="1:5" hidden="1">
      <c r="A249" s="1" t="s">
        <v>28</v>
      </c>
      <c r="B249" s="1">
        <v>3</v>
      </c>
      <c r="C249" s="1">
        <f>SUMPRODUCT(C136:C139,V136:V139)</f>
        <v>0</v>
      </c>
      <c r="D249" s="1">
        <f>SUMPRODUCT(C136:C139,W136:W139)</f>
        <v>0</v>
      </c>
      <c r="E249" s="1">
        <f>SUMPRODUCT(C136:C139,X136:X139)</f>
        <v>0</v>
      </c>
    </row>
    <row r="250" spans="1:5" hidden="1">
      <c r="A250" s="1" t="s">
        <v>29</v>
      </c>
      <c r="B250" s="1">
        <v>3</v>
      </c>
      <c r="C250" s="1">
        <f>SUMPRODUCT(C144:C146,V144:V146)</f>
        <v>0</v>
      </c>
      <c r="D250" s="1">
        <f>SUMPRODUCT(C144:C146,W144:W146)</f>
        <v>0</v>
      </c>
      <c r="E250" s="1">
        <f>SUMPRODUCT(C144:C146,X144:X146)</f>
        <v>0</v>
      </c>
    </row>
    <row r="251" spans="1:5" hidden="1">
      <c r="A251" s="1" t="s">
        <v>30</v>
      </c>
      <c r="B251" s="1">
        <v>3</v>
      </c>
      <c r="C251" s="1">
        <f>SUMPRODUCT(C151:C157,V151:V157)</f>
        <v>314</v>
      </c>
      <c r="D251" s="1">
        <f>SUMPRODUCT(C151:C157,W151:W157)</f>
        <v>198</v>
      </c>
      <c r="E251" s="1">
        <f>SUMPRODUCT(C151:C157,X151:X157)</f>
        <v>188</v>
      </c>
    </row>
    <row r="252" spans="1:5" hidden="1">
      <c r="A252" s="1" t="s">
        <v>31</v>
      </c>
      <c r="B252" s="1">
        <v>3</v>
      </c>
      <c r="C252" s="1">
        <f>SUMPRODUCT(C162:C168,V162:V168)</f>
        <v>1587.5</v>
      </c>
      <c r="D252" s="1">
        <f>SUMPRODUCT(C162:C168,W162:W168)</f>
        <v>75</v>
      </c>
      <c r="E252" s="1">
        <f>SUMPRODUCT(C162:C168,X162:X168)</f>
        <v>137.5</v>
      </c>
    </row>
    <row r="253" spans="1:5" hidden="1">
      <c r="A253" s="1" t="s">
        <v>34</v>
      </c>
      <c r="B253" s="1">
        <v>3</v>
      </c>
      <c r="C253" s="1">
        <f>SUMPRODUCT(C173:C174,V173:V174)</f>
        <v>120</v>
      </c>
      <c r="D253" s="1">
        <f>SUMPRODUCT(C173:C174,W173:W174)</f>
        <v>105</v>
      </c>
      <c r="E253" s="1">
        <f>SUMPRODUCT(C173:C174,X173:X174)</f>
        <v>75</v>
      </c>
    </row>
    <row r="254" spans="1:5" hidden="1">
      <c r="A254" s="1" t="s">
        <v>32</v>
      </c>
      <c r="B254" s="1">
        <v>3</v>
      </c>
      <c r="C254" s="1">
        <f>SUMPRODUCT(C179:C183,V179:V183)</f>
        <v>0</v>
      </c>
      <c r="D254" s="1">
        <f>SUMPRODUCT(C179:C183,W179:W183)</f>
        <v>0</v>
      </c>
      <c r="E254" s="1">
        <f>SUMPRODUCT(C179:C183,X179:X183)</f>
        <v>0</v>
      </c>
    </row>
    <row r="255" spans="1:5" hidden="1">
      <c r="A255" s="1" t="s">
        <v>33</v>
      </c>
      <c r="B255" s="1">
        <v>3</v>
      </c>
      <c r="C255" s="1">
        <f>SUMPRODUCT(C188:C189,V188:V189)</f>
        <v>0</v>
      </c>
      <c r="D255" s="1">
        <f>SUMPRODUCT(C188:C189,W188:W189)</f>
        <v>0</v>
      </c>
      <c r="E255" s="1">
        <f>SUMPRODUCT(C188:C189,X188:X189)</f>
        <v>0</v>
      </c>
    </row>
    <row r="256" spans="1:5" hidden="1">
      <c r="A256" s="8" t="s">
        <v>28</v>
      </c>
      <c r="B256" s="8">
        <v>4</v>
      </c>
      <c r="C256" s="8"/>
      <c r="D256" s="8"/>
      <c r="E256" s="8"/>
    </row>
    <row r="257" spans="1:5" hidden="1">
      <c r="A257" s="1" t="s">
        <v>29</v>
      </c>
      <c r="B257" s="1">
        <v>4</v>
      </c>
      <c r="C257" s="1"/>
      <c r="D257" s="1"/>
      <c r="E257" s="1"/>
    </row>
    <row r="258" spans="1:5" hidden="1">
      <c r="A258" s="1" t="s">
        <v>30</v>
      </c>
      <c r="B258" s="1">
        <v>4</v>
      </c>
      <c r="C258" s="1"/>
      <c r="D258" s="1"/>
      <c r="E258" s="1"/>
    </row>
    <row r="259" spans="1:5" hidden="1">
      <c r="A259" s="1" t="s">
        <v>31</v>
      </c>
      <c r="B259" s="1">
        <v>4</v>
      </c>
      <c r="C259" s="1"/>
      <c r="D259" s="1"/>
      <c r="E259" s="1"/>
    </row>
    <row r="260" spans="1:5" hidden="1">
      <c r="A260" s="1" t="s">
        <v>34</v>
      </c>
      <c r="B260" s="1">
        <v>4</v>
      </c>
      <c r="C260" s="1"/>
      <c r="D260" s="1"/>
      <c r="E260" s="1"/>
    </row>
    <row r="261" spans="1:5" hidden="1">
      <c r="A261" s="1" t="s">
        <v>32</v>
      </c>
      <c r="B261" s="1">
        <v>4</v>
      </c>
      <c r="C261" s="1"/>
      <c r="D261" s="1"/>
      <c r="E261" s="1"/>
    </row>
    <row r="262" spans="1:5" hidden="1">
      <c r="A262" s="7" t="s">
        <v>33</v>
      </c>
      <c r="B262" s="7">
        <v>4</v>
      </c>
      <c r="C262" s="7"/>
      <c r="D262" s="7"/>
      <c r="E262" s="7"/>
    </row>
    <row r="263" spans="1:5" hidden="1">
      <c r="A263" s="1" t="s">
        <v>28</v>
      </c>
      <c r="B263" s="1">
        <v>5</v>
      </c>
      <c r="C263" s="8"/>
      <c r="D263" s="8"/>
      <c r="E263" s="8"/>
    </row>
    <row r="264" spans="1:5" hidden="1">
      <c r="A264" s="1" t="s">
        <v>29</v>
      </c>
      <c r="B264" s="1">
        <v>5</v>
      </c>
      <c r="C264" s="1"/>
      <c r="D264" s="1"/>
      <c r="E264" s="1"/>
    </row>
    <row r="265" spans="1:5" hidden="1">
      <c r="A265" s="1" t="s">
        <v>30</v>
      </c>
      <c r="B265" s="1">
        <v>5</v>
      </c>
      <c r="C265" s="1"/>
      <c r="D265" s="1"/>
      <c r="E265" s="1"/>
    </row>
    <row r="266" spans="1:5" hidden="1">
      <c r="A266" s="1" t="s">
        <v>31</v>
      </c>
      <c r="B266" s="1">
        <v>5</v>
      </c>
      <c r="C266" s="1"/>
      <c r="D266" s="1"/>
      <c r="E266" s="1"/>
    </row>
    <row r="267" spans="1:5" hidden="1">
      <c r="A267" s="1" t="s">
        <v>34</v>
      </c>
      <c r="B267" s="1">
        <v>5</v>
      </c>
      <c r="C267" s="1"/>
      <c r="D267" s="1"/>
      <c r="E267" s="1"/>
    </row>
    <row r="268" spans="1:5" hidden="1">
      <c r="A268" s="1" t="s">
        <v>32</v>
      </c>
      <c r="B268" s="1">
        <v>5</v>
      </c>
      <c r="C268" s="1"/>
      <c r="D268" s="1"/>
      <c r="E268" s="1"/>
    </row>
    <row r="269" spans="1:5" hidden="1">
      <c r="A269" s="1" t="s">
        <v>33</v>
      </c>
      <c r="B269" s="1">
        <v>5</v>
      </c>
      <c r="C269" s="7"/>
      <c r="D269" s="7"/>
      <c r="E269" s="7"/>
    </row>
    <row r="270" spans="1:5" hidden="1">
      <c r="A270" s="8" t="s">
        <v>28</v>
      </c>
      <c r="B270" s="8">
        <v>6</v>
      </c>
      <c r="C270" s="8"/>
      <c r="D270" s="8"/>
      <c r="E270" s="8"/>
    </row>
    <row r="271" spans="1:5" hidden="1">
      <c r="A271" s="1" t="s">
        <v>29</v>
      </c>
      <c r="B271" s="1">
        <v>6</v>
      </c>
      <c r="C271" s="1"/>
      <c r="D271" s="1"/>
      <c r="E271" s="1"/>
    </row>
    <row r="272" spans="1:5" hidden="1">
      <c r="A272" s="1" t="s">
        <v>30</v>
      </c>
      <c r="B272" s="1">
        <v>6</v>
      </c>
      <c r="C272" s="1"/>
      <c r="D272" s="1"/>
      <c r="E272" s="1"/>
    </row>
    <row r="273" spans="1:5" hidden="1">
      <c r="A273" s="1" t="s">
        <v>31</v>
      </c>
      <c r="B273" s="1">
        <v>6</v>
      </c>
      <c r="C273" s="1"/>
      <c r="D273" s="1"/>
      <c r="E273" s="1"/>
    </row>
    <row r="274" spans="1:5" hidden="1">
      <c r="A274" s="1" t="s">
        <v>34</v>
      </c>
      <c r="B274" s="1">
        <v>6</v>
      </c>
      <c r="C274" s="1"/>
      <c r="D274" s="1"/>
      <c r="E274" s="1"/>
    </row>
    <row r="275" spans="1:5" hidden="1">
      <c r="A275" s="1" t="s">
        <v>32</v>
      </c>
      <c r="B275" s="1">
        <v>6</v>
      </c>
      <c r="C275" s="1"/>
      <c r="D275" s="1"/>
      <c r="E275" s="1"/>
    </row>
    <row r="276" spans="1:5" hidden="1">
      <c r="A276" s="7" t="s">
        <v>33</v>
      </c>
      <c r="B276" s="7">
        <v>6</v>
      </c>
      <c r="C276" s="7"/>
      <c r="D276" s="7"/>
      <c r="E276" s="7"/>
    </row>
    <row r="277" spans="1:5" hidden="1">
      <c r="A277" s="8" t="s">
        <v>28</v>
      </c>
      <c r="B277" s="8">
        <v>7</v>
      </c>
      <c r="C277" s="8"/>
      <c r="D277" s="8"/>
      <c r="E277" s="8"/>
    </row>
    <row r="278" spans="1:5" hidden="1">
      <c r="A278" s="1" t="s">
        <v>29</v>
      </c>
      <c r="B278" s="1">
        <v>7</v>
      </c>
      <c r="C278" s="1"/>
      <c r="D278" s="1"/>
      <c r="E278" s="1"/>
    </row>
    <row r="279" spans="1:5" hidden="1">
      <c r="A279" s="1" t="s">
        <v>30</v>
      </c>
      <c r="B279" s="1">
        <v>7</v>
      </c>
      <c r="C279" s="1"/>
      <c r="D279" s="1"/>
      <c r="E279" s="1"/>
    </row>
    <row r="280" spans="1:5" hidden="1">
      <c r="A280" s="1" t="s">
        <v>31</v>
      </c>
      <c r="B280" s="1">
        <v>7</v>
      </c>
      <c r="C280" s="1"/>
      <c r="D280" s="1"/>
      <c r="E280" s="1"/>
    </row>
    <row r="281" spans="1:5" hidden="1">
      <c r="A281" s="1" t="s">
        <v>34</v>
      </c>
      <c r="B281" s="1">
        <v>7</v>
      </c>
      <c r="C281" s="1"/>
      <c r="D281" s="1"/>
      <c r="E281" s="1"/>
    </row>
    <row r="282" spans="1:5" hidden="1">
      <c r="A282" s="1" t="s">
        <v>32</v>
      </c>
      <c r="B282" s="1">
        <v>7</v>
      </c>
      <c r="C282" s="1"/>
      <c r="D282" s="1"/>
      <c r="E282" s="1"/>
    </row>
    <row r="283" spans="1:5" hidden="1">
      <c r="A283" s="7" t="s">
        <v>33</v>
      </c>
      <c r="B283" s="7">
        <v>7</v>
      </c>
      <c r="C283" s="7"/>
      <c r="D283" s="7"/>
      <c r="E283" s="7"/>
    </row>
    <row r="284" spans="1:5" hidden="1">
      <c r="A284" s="11" t="s">
        <v>43</v>
      </c>
      <c r="B284" s="11"/>
      <c r="C284" s="12">
        <f>SUM(C235:C283)</f>
        <v>4889</v>
      </c>
      <c r="D284" s="12">
        <f>SUM(D235:D283)</f>
        <v>1723</v>
      </c>
      <c r="E284" s="11">
        <f>SUM(E235:E283)</f>
        <v>1388</v>
      </c>
    </row>
    <row r="285" spans="1:5" hidden="1"/>
    <row r="286" spans="1:5" hidden="1">
      <c r="A286" s="136">
        <f>+C194-10</f>
        <v>80</v>
      </c>
    </row>
    <row r="287" spans="1:5" hidden="1"/>
    <row r="290" spans="1:16" ht="16.5" customHeight="1">
      <c r="A290" s="2"/>
    </row>
    <row r="291" spans="1:16" ht="16.5" customHeight="1"/>
    <row r="292" spans="1:16" ht="16.5" customHeight="1"/>
    <row r="293" spans="1:16" ht="16.5" hidden="1" customHeight="1">
      <c r="D293" s="6" t="s">
        <v>45</v>
      </c>
      <c r="E293" t="e">
        <f ca="1">OFFSET($E$299,0,0,COUNTA($E$299:$E$311),1)</f>
        <v>#VALUE!</v>
      </c>
    </row>
    <row r="294" spans="1:16" ht="16.5" hidden="1" customHeight="1">
      <c r="D294" s="6" t="s">
        <v>51</v>
      </c>
      <c r="E294" t="e">
        <f ca="1">OFFSET(C298,MATCH(B1,A299:A331,0),0,COUNTIF(A299:A331,B1),1)</f>
        <v>#VALUE!</v>
      </c>
    </row>
    <row r="295" spans="1:16" ht="16.5" hidden="1" customHeight="1"/>
    <row r="296" spans="1:16" ht="16.5" hidden="1" customHeight="1"/>
    <row r="297" spans="1:16" ht="16.5" hidden="1" customHeight="1"/>
    <row r="298" spans="1:16" ht="16.5" hidden="1" customHeight="1">
      <c r="A298" s="48" t="s">
        <v>45</v>
      </c>
      <c r="B298" s="2" t="s">
        <v>52</v>
      </c>
      <c r="C298" s="2" t="s">
        <v>51</v>
      </c>
      <c r="E298" s="2" t="s">
        <v>45</v>
      </c>
      <c r="F298" s="2"/>
      <c r="L298" s="2" t="s">
        <v>14</v>
      </c>
      <c r="M298" s="2"/>
      <c r="N298" s="2" t="s">
        <v>17</v>
      </c>
      <c r="O298" s="2"/>
      <c r="P298" s="2" t="s">
        <v>21</v>
      </c>
    </row>
    <row r="299" spans="1:16" ht="16.5" hidden="1" customHeight="1">
      <c r="A299" s="49" t="s">
        <v>46</v>
      </c>
      <c r="B299" t="s">
        <v>53</v>
      </c>
      <c r="C299" s="47" t="s">
        <v>55</v>
      </c>
      <c r="D299" s="4"/>
      <c r="E299" s="49" t="s">
        <v>46</v>
      </c>
      <c r="F299" s="2"/>
      <c r="G299" s="2"/>
      <c r="L299" t="s">
        <v>15</v>
      </c>
      <c r="N299" t="s">
        <v>18</v>
      </c>
    </row>
    <row r="300" spans="1:16" ht="16.5" hidden="1" customHeight="1">
      <c r="A300" s="49" t="s">
        <v>49</v>
      </c>
      <c r="B300" t="s">
        <v>53</v>
      </c>
      <c r="C300" s="47" t="s">
        <v>57</v>
      </c>
      <c r="E300" s="49" t="s">
        <v>49</v>
      </c>
      <c r="F300" s="3"/>
      <c r="G300" s="5"/>
      <c r="L300" t="s">
        <v>16</v>
      </c>
      <c r="N300" t="s">
        <v>19</v>
      </c>
      <c r="P300" t="s">
        <v>22</v>
      </c>
    </row>
    <row r="301" spans="1:16" ht="16.5" hidden="1" customHeight="1">
      <c r="A301" s="49" t="s">
        <v>49</v>
      </c>
      <c r="B301" t="s">
        <v>53</v>
      </c>
      <c r="C301" s="47" t="s">
        <v>58</v>
      </c>
      <c r="E301" s="49" t="s">
        <v>50</v>
      </c>
      <c r="F301" s="3"/>
      <c r="G301" s="3"/>
      <c r="L301" t="s">
        <v>20</v>
      </c>
      <c r="P301" t="s">
        <v>23</v>
      </c>
    </row>
    <row r="302" spans="1:16" ht="16.5" hidden="1" customHeight="1">
      <c r="A302" s="49" t="s">
        <v>49</v>
      </c>
      <c r="B302" t="s">
        <v>53</v>
      </c>
      <c r="C302" s="47" t="s">
        <v>56</v>
      </c>
      <c r="E302" s="49" t="s">
        <v>48</v>
      </c>
      <c r="F302" s="5"/>
      <c r="G302" s="3"/>
      <c r="P302" t="s">
        <v>24</v>
      </c>
    </row>
    <row r="303" spans="1:16" ht="16.5" hidden="1" customHeight="1">
      <c r="A303" s="49" t="s">
        <v>49</v>
      </c>
      <c r="B303" t="s">
        <v>53</v>
      </c>
      <c r="C303" s="47" t="s">
        <v>60</v>
      </c>
      <c r="E303" s="49" t="s">
        <v>47</v>
      </c>
      <c r="F303" s="3"/>
      <c r="G303" s="3"/>
      <c r="P303" t="s">
        <v>25</v>
      </c>
    </row>
    <row r="304" spans="1:16" ht="16.5" hidden="1" customHeight="1">
      <c r="A304" s="49" t="s">
        <v>49</v>
      </c>
      <c r="B304" t="s">
        <v>53</v>
      </c>
      <c r="C304" s="47" t="s">
        <v>59</v>
      </c>
      <c r="E304" s="49"/>
      <c r="F304" s="3"/>
      <c r="G304" s="3"/>
    </row>
    <row r="305" spans="1:14" ht="16.5" hidden="1" customHeight="1">
      <c r="A305" s="49" t="s">
        <v>50</v>
      </c>
      <c r="B305" t="s">
        <v>53</v>
      </c>
      <c r="C305" s="47" t="s">
        <v>54</v>
      </c>
      <c r="E305" s="50"/>
      <c r="F305" s="3"/>
      <c r="G305" s="3"/>
      <c r="L305" s="2" t="s">
        <v>69</v>
      </c>
      <c r="N305" s="2" t="s">
        <v>112</v>
      </c>
    </row>
    <row r="306" spans="1:14" ht="16.5" hidden="1" customHeight="1">
      <c r="A306" s="49" t="s">
        <v>48</v>
      </c>
      <c r="B306" t="s">
        <v>53</v>
      </c>
      <c r="C306" s="47" t="s">
        <v>61</v>
      </c>
      <c r="E306" s="50"/>
      <c r="F306" s="3"/>
      <c r="G306" s="3"/>
      <c r="L306" t="s">
        <v>74</v>
      </c>
      <c r="N306" t="s">
        <v>72</v>
      </c>
    </row>
    <row r="307" spans="1:14" ht="16.5" hidden="1" customHeight="1">
      <c r="A307" s="49" t="s">
        <v>48</v>
      </c>
      <c r="B307" t="s">
        <v>53</v>
      </c>
      <c r="C307" s="47" t="s">
        <v>62</v>
      </c>
      <c r="E307" s="50"/>
      <c r="F307" s="3"/>
      <c r="G307" s="3"/>
      <c r="L307" t="s">
        <v>75</v>
      </c>
      <c r="N307" t="s">
        <v>113</v>
      </c>
    </row>
    <row r="308" spans="1:14" ht="16.5" hidden="1" customHeight="1">
      <c r="A308" s="49" t="s">
        <v>47</v>
      </c>
      <c r="B308" t="s">
        <v>53</v>
      </c>
      <c r="C308" s="47" t="s">
        <v>63</v>
      </c>
      <c r="E308" s="50"/>
      <c r="F308" s="3"/>
      <c r="G308" s="3"/>
    </row>
    <row r="309" spans="1:14" ht="16.5" hidden="1" customHeight="1">
      <c r="A309" s="49" t="s">
        <v>47</v>
      </c>
      <c r="B309" t="s">
        <v>53</v>
      </c>
      <c r="C309" s="47" t="s">
        <v>64</v>
      </c>
      <c r="E309" s="50"/>
      <c r="F309" s="3"/>
      <c r="G309" s="3"/>
    </row>
    <row r="310" spans="1:14" ht="16.5" hidden="1" customHeight="1">
      <c r="A310" s="49" t="s">
        <v>47</v>
      </c>
      <c r="B310" t="s">
        <v>53</v>
      </c>
      <c r="C310" s="47" t="s">
        <v>65</v>
      </c>
      <c r="E310" s="50"/>
    </row>
    <row r="311" spans="1:14" ht="16.5" hidden="1" customHeight="1">
      <c r="A311" s="49" t="s">
        <v>47</v>
      </c>
      <c r="B311" t="s">
        <v>53</v>
      </c>
      <c r="C311" s="47" t="s">
        <v>66</v>
      </c>
      <c r="E311" s="50"/>
    </row>
    <row r="312" spans="1:14" ht="16.5" hidden="1" customHeight="1">
      <c r="A312" s="50"/>
    </row>
    <row r="313" spans="1:14" ht="16.5" hidden="1" customHeight="1">
      <c r="A313" s="50"/>
    </row>
    <row r="314" spans="1:14" ht="16.5" hidden="1" customHeight="1">
      <c r="A314" s="50"/>
    </row>
    <row r="315" spans="1:14" ht="16.5" hidden="1" customHeight="1">
      <c r="A315" s="50"/>
    </row>
    <row r="316" spans="1:14" hidden="1">
      <c r="A316" s="50"/>
    </row>
    <row r="317" spans="1:14" hidden="1">
      <c r="A317" s="50"/>
    </row>
    <row r="318" spans="1:14" hidden="1">
      <c r="A318" s="50"/>
    </row>
    <row r="319" spans="1:14" hidden="1">
      <c r="A319" s="50"/>
    </row>
    <row r="320" spans="1:14" hidden="1">
      <c r="A320" s="50"/>
    </row>
    <row r="321" spans="1:1" hidden="1">
      <c r="A321" s="50"/>
    </row>
    <row r="322" spans="1:1" hidden="1">
      <c r="A322" s="50"/>
    </row>
    <row r="323" spans="1:1" hidden="1">
      <c r="A323" s="50"/>
    </row>
    <row r="324" spans="1:1" hidden="1">
      <c r="A324" s="50"/>
    </row>
    <row r="325" spans="1:1" hidden="1">
      <c r="A325" s="50"/>
    </row>
    <row r="326" spans="1:1" hidden="1">
      <c r="A326" s="50"/>
    </row>
    <row r="327" spans="1:1" hidden="1">
      <c r="A327" s="50"/>
    </row>
    <row r="328" spans="1:1" hidden="1">
      <c r="A328" s="50"/>
    </row>
    <row r="329" spans="1:1" hidden="1">
      <c r="A329" s="50"/>
    </row>
    <row r="330" spans="1:1" hidden="1">
      <c r="A330" s="50"/>
    </row>
    <row r="331" spans="1:1" hidden="1">
      <c r="A331" s="50"/>
    </row>
  </sheetData>
  <sheetProtection formatCells="0" formatColumns="0" formatRows="0"/>
  <protectedRanges>
    <protectedRange sqref="O69:Q70 S69:T69" name="semestr1c"/>
    <protectedRange sqref="A54:B55 M54:M55 O54:Q55 S54 A60:C64 O60:Q64 S60 S69:T69 V60:X64 A69:B70 M69:M70 O69:Q70 M60:M64" name="semestr1b"/>
    <protectedRange sqref="B1:N9" name="Nagłówek"/>
    <protectedRange sqref="A17:C20 M17:M20 O17:Q20 O25:Q27 S25 A25:C27 O32:Q38 S32:S33 A32:C38 V26:X27 V34:X38 C54:C55 G43:H49 C69:C70 C77 A43:C49 C91:C92 C113:C114 V102:X103 C128:C129 C136:C137 C144:C145 G91:H97 C162:C163 C173:C174 C188:C189 V17:X20 G25:H27 G32:H38 V55:X55 G60:H64 V69:X70 V77:X77 G84:H86 V114:X114 G119:H123 V128:X129 V136:X137 V144:X145 G151:H157 V162:X163 V174:X174 V188:X189 G17:H20 G188:H189 M25:M27 G54:H55 M43:M49 G69:H70 G77:H79 V43:X49 S43:S44 G113:H114 G102:H108 G128:H129 G136:H139 C102:C103 G144:H146 G162:H168 G173:H174 M32:M38 O43:Q49 C179:C180 V179:X180 G179:H183 S17:S19 U69" name="semestr1a"/>
    <protectedRange sqref="A78:C79 M77:M79 O77:Q79 V78:X79 M84:M86 O84:Q86 V84:X86 A91:B92 M91:M97 O91:Q97 S91:S92 V93:X97 A84:C86 A77:B77 A93:C97 A102:B103 M102:M108 O102:Q108 S102:S107 V104:X108 A104:C108" name="semestr2a"/>
    <protectedRange sqref="A113:B114 M113:M114 O113:Q114 S113 A119:C123 O119:Q123 S119:S122 V119:X123 M119:M123" name="semestr2b"/>
    <protectedRange sqref="A128:B129 M128:M129 O128:Q129" name="semestr2c"/>
    <protectedRange sqref="A138:C139 M136:M139 O136:Q139 S136 V138:X139 M144:M146 O144:Q146 V146:X146 A151:C157 M151:M157 O151:Q157 S151:S153 V154:X157 A146:C146 A136:B137 A144:B145" name="semestr3a"/>
    <protectedRange sqref="A162:B163 A164:C168 M162:M168 O162:Q168 S162:S164 V164:X168 A173:B174 M173:M174 O173:Q174 S173 V154:X157 A179:B180 A181:C183 M179:M183 O179:Q183 V181:X183" name="semestr3b"/>
    <protectedRange sqref="A188:B189 M188:M189 O188:Q189" name="semestr3c"/>
    <protectedRange sqref="S20 S26:S27 S34:S38 S45:S49 S55 S61:S64 S70 S77:S79 S84:S86 S93:S97 S108 S114 S123 S128:S129 S137:S139 S144:S146 S154:S157 S165:S168 S174 S179:S183 S188:S189" name="semestr1a_1"/>
    <protectedRange sqref="V25:X25" name="semestr1a_1_1"/>
    <protectedRange sqref="V54:X54 V113:X113 V173:X173" name="semestr1a_1_3"/>
    <protectedRange sqref="V91:X92" name="semestr1a_1_4"/>
    <protectedRange sqref="V151:X153" name="semestr3a_1"/>
    <protectedRange sqref="V151:X153" name="semestr3b_1"/>
    <protectedRange sqref="V32:X33" name="semestr1a_1_5"/>
  </protectedRanges>
  <mergeCells count="127">
    <mergeCell ref="A225:C225"/>
    <mergeCell ref="B222:C224"/>
    <mergeCell ref="B7:M7"/>
    <mergeCell ref="B8:M8"/>
    <mergeCell ref="B9:M9"/>
    <mergeCell ref="B229:C229"/>
    <mergeCell ref="B226:C226"/>
    <mergeCell ref="B227:C227"/>
    <mergeCell ref="B228:C228"/>
    <mergeCell ref="A218:B218"/>
    <mergeCell ref="A219:B219"/>
    <mergeCell ref="G219:H219"/>
    <mergeCell ref="F202:F203"/>
    <mergeCell ref="A201:B202"/>
    <mergeCell ref="A205:B205"/>
    <mergeCell ref="A206:B206"/>
    <mergeCell ref="A207:B207"/>
    <mergeCell ref="A204:B204"/>
    <mergeCell ref="A210:B210"/>
    <mergeCell ref="A211:B211"/>
    <mergeCell ref="A212:B212"/>
    <mergeCell ref="A213:B213"/>
    <mergeCell ref="D202:D203"/>
    <mergeCell ref="E202:E203"/>
    <mergeCell ref="A208:B208"/>
    <mergeCell ref="A209:B209"/>
    <mergeCell ref="D205:D206"/>
    <mergeCell ref="E205:E206"/>
    <mergeCell ref="F205:F206"/>
    <mergeCell ref="C209:C210"/>
    <mergeCell ref="A203:B203"/>
    <mergeCell ref="C202:C203"/>
    <mergeCell ref="C205:C206"/>
    <mergeCell ref="A216:B216"/>
    <mergeCell ref="A217:B217"/>
    <mergeCell ref="C214:C215"/>
    <mergeCell ref="A214:B214"/>
    <mergeCell ref="A215:B215"/>
    <mergeCell ref="D211:D212"/>
    <mergeCell ref="E211:E212"/>
    <mergeCell ref="F211:F212"/>
    <mergeCell ref="D209:D210"/>
    <mergeCell ref="E209:E210"/>
    <mergeCell ref="F209:F210"/>
    <mergeCell ref="A178:X178"/>
    <mergeCell ref="A187:X187"/>
    <mergeCell ref="G218:H218"/>
    <mergeCell ref="C211:C212"/>
    <mergeCell ref="G211:H212"/>
    <mergeCell ref="D214:D215"/>
    <mergeCell ref="E214:E215"/>
    <mergeCell ref="F214:F215"/>
    <mergeCell ref="K211:M211"/>
    <mergeCell ref="G213:H213"/>
    <mergeCell ref="K213:M213"/>
    <mergeCell ref="C201:D201"/>
    <mergeCell ref="E201:F201"/>
    <mergeCell ref="G201:H203"/>
    <mergeCell ref="K209:M209"/>
    <mergeCell ref="K210:M210"/>
    <mergeCell ref="G204:H204"/>
    <mergeCell ref="G214:H215"/>
    <mergeCell ref="G205:H206"/>
    <mergeCell ref="G207:H207"/>
    <mergeCell ref="G208:H208"/>
    <mergeCell ref="G209:H210"/>
    <mergeCell ref="G216:H216"/>
    <mergeCell ref="G217:H217"/>
    <mergeCell ref="A135:X135"/>
    <mergeCell ref="A143:X143"/>
    <mergeCell ref="A150:X150"/>
    <mergeCell ref="A161:X161"/>
    <mergeCell ref="A101:X101"/>
    <mergeCell ref="A112:X112"/>
    <mergeCell ref="A118:X118"/>
    <mergeCell ref="A127:X127"/>
    <mergeCell ref="A172:X172"/>
    <mergeCell ref="A76:X76"/>
    <mergeCell ref="A83:X83"/>
    <mergeCell ref="A90:X90"/>
    <mergeCell ref="A15:X15"/>
    <mergeCell ref="A24:X24"/>
    <mergeCell ref="A16:X16"/>
    <mergeCell ref="A134:X134"/>
    <mergeCell ref="A59:X59"/>
    <mergeCell ref="A68:X68"/>
    <mergeCell ref="A42:X42"/>
    <mergeCell ref="A53:X53"/>
    <mergeCell ref="A31:X31"/>
    <mergeCell ref="A75:X75"/>
    <mergeCell ref="G10:G14"/>
    <mergeCell ref="J11:J14"/>
    <mergeCell ref="H10:H14"/>
    <mergeCell ref="N13:P13"/>
    <mergeCell ref="L12:P12"/>
    <mergeCell ref="W12:W14"/>
    <mergeCell ref="V12:V14"/>
    <mergeCell ref="U10:U14"/>
    <mergeCell ref="C11:C14"/>
    <mergeCell ref="D11:D14"/>
    <mergeCell ref="E11:E14"/>
    <mergeCell ref="F11:F14"/>
    <mergeCell ref="V10:X11"/>
    <mergeCell ref="P1:X5"/>
    <mergeCell ref="C233:E233"/>
    <mergeCell ref="A233:A234"/>
    <mergeCell ref="B233:B234"/>
    <mergeCell ref="B1:M1"/>
    <mergeCell ref="B2:M2"/>
    <mergeCell ref="B3:M3"/>
    <mergeCell ref="B5:L5"/>
    <mergeCell ref="K11:Q11"/>
    <mergeCell ref="R13:T13"/>
    <mergeCell ref="I10:T10"/>
    <mergeCell ref="M13:M14"/>
    <mergeCell ref="K12:K14"/>
    <mergeCell ref="Q12:Q14"/>
    <mergeCell ref="I11:I14"/>
    <mergeCell ref="R11:T12"/>
    <mergeCell ref="B4:M4"/>
    <mergeCell ref="A7:A9"/>
    <mergeCell ref="B6:L6"/>
    <mergeCell ref="A10:A14"/>
    <mergeCell ref="B10:B14"/>
    <mergeCell ref="X12:X14"/>
    <mergeCell ref="L13:L14"/>
    <mergeCell ref="C10:F10"/>
  </mergeCells>
  <dataValidations count="4">
    <dataValidation allowBlank="1" showInputMessage="1" showErrorMessage="1" sqref="V12:X14" xr:uid="{00000000-0002-0000-0000-000000000000}"/>
    <dataValidation type="list" allowBlank="1" showInputMessage="1" showErrorMessage="1" sqref="G17:G20 G179:G183 G32:G38 G25:G27 G54:G55 G60:G64 G69:G70 G77:G79 G84:G86 G91:G97 G43:G49 G113:G114 G119:G123 G128:G129 G136:G139 G144:G146 G151:G157 G162:G168 G173:G174 G102:G108 G188:G189" xr:uid="{00000000-0002-0000-0000-000001000000}">
      <formula1>$L$299:$L$301</formula1>
    </dataValidation>
    <dataValidation type="list" allowBlank="1" showInputMessage="1" showErrorMessage="1" sqref="H17:H20 H179:H183 H32:H38 H25:H27 H54:H55 H60:H64 H69:H70 H77:H79 H84:H86 H91:H97 H43:H49 H113:H114 H119:H123 H128:H129 H136:H139 H144:H146 H151:H157 H162:H168 H173:H174 H102:H108 H188:H189" xr:uid="{00000000-0002-0000-0000-000002000000}">
      <formula1>$N$299:$N$300</formula1>
    </dataValidation>
    <dataValidation type="whole" allowBlank="1" showInputMessage="1" showErrorMessage="1" sqref="U17:U20 U25:U27 U54:U55 U60:U64 U70 U84:U86 U113:U114 U128:U129 U136:U139 U144:U146 U173:U174 U179:U183 U188:U189 U32:U38 U43:U49 U91:U97 U102:U108 U119:U123 U151:U157 U162:U168 U77:U79" xr:uid="{00000000-0002-0000-0000-000003000000}">
      <formula1>25</formula1>
      <formula2>30</formula2>
    </dataValidation>
  </dataValidations>
  <pageMargins left="0.31496062992125984" right="0.31496062992125984" top="0.35433070866141736" bottom="0.35433070866141736" header="0.31496062992125984" footer="0.31496062992125984"/>
  <pageSetup paperSize="9" scale="58" orientation="landscape" r:id="rId1"/>
  <rowBreaks count="3" manualBreakCount="3">
    <brk id="52" max="23" man="1"/>
    <brk id="111" max="23" man="1"/>
    <brk id="17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B26"/>
  <sheetViews>
    <sheetView view="pageBreakPreview" zoomScale="170" zoomScaleNormal="100" zoomScaleSheetLayoutView="170" workbookViewId="0">
      <selection activeCell="B4" sqref="B4"/>
    </sheetView>
  </sheetViews>
  <sheetFormatPr defaultColWidth="8.85546875" defaultRowHeight="14.25"/>
  <cols>
    <col min="1" max="1" width="6.42578125" style="88" customWidth="1"/>
    <col min="2" max="2" width="50.140625" style="88" customWidth="1"/>
    <col min="3" max="256" width="8.85546875" style="88"/>
    <col min="257" max="257" width="6.42578125" style="88" customWidth="1"/>
    <col min="258" max="258" width="50.140625" style="88" customWidth="1"/>
    <col min="259" max="512" width="8.85546875" style="88"/>
    <col min="513" max="513" width="6.42578125" style="88" customWidth="1"/>
    <col min="514" max="514" width="50.140625" style="88" customWidth="1"/>
    <col min="515" max="768" width="8.85546875" style="88"/>
    <col min="769" max="769" width="6.42578125" style="88" customWidth="1"/>
    <col min="770" max="770" width="50.140625" style="88" customWidth="1"/>
    <col min="771" max="1024" width="8.85546875" style="88"/>
    <col min="1025" max="1025" width="6.42578125" style="88" customWidth="1"/>
    <col min="1026" max="1026" width="50.140625" style="88" customWidth="1"/>
    <col min="1027" max="1280" width="8.85546875" style="88"/>
    <col min="1281" max="1281" width="6.42578125" style="88" customWidth="1"/>
    <col min="1282" max="1282" width="50.140625" style="88" customWidth="1"/>
    <col min="1283" max="1536" width="8.85546875" style="88"/>
    <col min="1537" max="1537" width="6.42578125" style="88" customWidth="1"/>
    <col min="1538" max="1538" width="50.140625" style="88" customWidth="1"/>
    <col min="1539" max="1792" width="8.85546875" style="88"/>
    <col min="1793" max="1793" width="6.42578125" style="88" customWidth="1"/>
    <col min="1794" max="1794" width="50.140625" style="88" customWidth="1"/>
    <col min="1795" max="2048" width="8.85546875" style="88"/>
    <col min="2049" max="2049" width="6.42578125" style="88" customWidth="1"/>
    <col min="2050" max="2050" width="50.140625" style="88" customWidth="1"/>
    <col min="2051" max="2304" width="8.85546875" style="88"/>
    <col min="2305" max="2305" width="6.42578125" style="88" customWidth="1"/>
    <col min="2306" max="2306" width="50.140625" style="88" customWidth="1"/>
    <col min="2307" max="2560" width="8.85546875" style="88"/>
    <col min="2561" max="2561" width="6.42578125" style="88" customWidth="1"/>
    <col min="2562" max="2562" width="50.140625" style="88" customWidth="1"/>
    <col min="2563" max="2816" width="8.85546875" style="88"/>
    <col min="2817" max="2817" width="6.42578125" style="88" customWidth="1"/>
    <col min="2818" max="2818" width="50.140625" style="88" customWidth="1"/>
    <col min="2819" max="3072" width="8.85546875" style="88"/>
    <col min="3073" max="3073" width="6.42578125" style="88" customWidth="1"/>
    <col min="3074" max="3074" width="50.140625" style="88" customWidth="1"/>
    <col min="3075" max="3328" width="8.85546875" style="88"/>
    <col min="3329" max="3329" width="6.42578125" style="88" customWidth="1"/>
    <col min="3330" max="3330" width="50.140625" style="88" customWidth="1"/>
    <col min="3331" max="3584" width="8.85546875" style="88"/>
    <col min="3585" max="3585" width="6.42578125" style="88" customWidth="1"/>
    <col min="3586" max="3586" width="50.140625" style="88" customWidth="1"/>
    <col min="3587" max="3840" width="8.85546875" style="88"/>
    <col min="3841" max="3841" width="6.42578125" style="88" customWidth="1"/>
    <col min="3842" max="3842" width="50.140625" style="88" customWidth="1"/>
    <col min="3843" max="4096" width="8.85546875" style="88"/>
    <col min="4097" max="4097" width="6.42578125" style="88" customWidth="1"/>
    <col min="4098" max="4098" width="50.140625" style="88" customWidth="1"/>
    <col min="4099" max="4352" width="8.85546875" style="88"/>
    <col min="4353" max="4353" width="6.42578125" style="88" customWidth="1"/>
    <col min="4354" max="4354" width="50.140625" style="88" customWidth="1"/>
    <col min="4355" max="4608" width="8.85546875" style="88"/>
    <col min="4609" max="4609" width="6.42578125" style="88" customWidth="1"/>
    <col min="4610" max="4610" width="50.140625" style="88" customWidth="1"/>
    <col min="4611" max="4864" width="8.85546875" style="88"/>
    <col min="4865" max="4865" width="6.42578125" style="88" customWidth="1"/>
    <col min="4866" max="4866" width="50.140625" style="88" customWidth="1"/>
    <col min="4867" max="5120" width="8.85546875" style="88"/>
    <col min="5121" max="5121" width="6.42578125" style="88" customWidth="1"/>
    <col min="5122" max="5122" width="50.140625" style="88" customWidth="1"/>
    <col min="5123" max="5376" width="8.85546875" style="88"/>
    <col min="5377" max="5377" width="6.42578125" style="88" customWidth="1"/>
    <col min="5378" max="5378" width="50.140625" style="88" customWidth="1"/>
    <col min="5379" max="5632" width="8.85546875" style="88"/>
    <col min="5633" max="5633" width="6.42578125" style="88" customWidth="1"/>
    <col min="5634" max="5634" width="50.140625" style="88" customWidth="1"/>
    <col min="5635" max="5888" width="8.85546875" style="88"/>
    <col min="5889" max="5889" width="6.42578125" style="88" customWidth="1"/>
    <col min="5890" max="5890" width="50.140625" style="88" customWidth="1"/>
    <col min="5891" max="6144" width="8.85546875" style="88"/>
    <col min="6145" max="6145" width="6.42578125" style="88" customWidth="1"/>
    <col min="6146" max="6146" width="50.140625" style="88" customWidth="1"/>
    <col min="6147" max="6400" width="8.85546875" style="88"/>
    <col min="6401" max="6401" width="6.42578125" style="88" customWidth="1"/>
    <col min="6402" max="6402" width="50.140625" style="88" customWidth="1"/>
    <col min="6403" max="6656" width="8.85546875" style="88"/>
    <col min="6657" max="6657" width="6.42578125" style="88" customWidth="1"/>
    <col min="6658" max="6658" width="50.140625" style="88" customWidth="1"/>
    <col min="6659" max="6912" width="8.85546875" style="88"/>
    <col min="6913" max="6913" width="6.42578125" style="88" customWidth="1"/>
    <col min="6914" max="6914" width="50.140625" style="88" customWidth="1"/>
    <col min="6915" max="7168" width="8.85546875" style="88"/>
    <col min="7169" max="7169" width="6.42578125" style="88" customWidth="1"/>
    <col min="7170" max="7170" width="50.140625" style="88" customWidth="1"/>
    <col min="7171" max="7424" width="8.85546875" style="88"/>
    <col min="7425" max="7425" width="6.42578125" style="88" customWidth="1"/>
    <col min="7426" max="7426" width="50.140625" style="88" customWidth="1"/>
    <col min="7427" max="7680" width="8.85546875" style="88"/>
    <col min="7681" max="7681" width="6.42578125" style="88" customWidth="1"/>
    <col min="7682" max="7682" width="50.140625" style="88" customWidth="1"/>
    <col min="7683" max="7936" width="8.85546875" style="88"/>
    <col min="7937" max="7937" width="6.42578125" style="88" customWidth="1"/>
    <col min="7938" max="7938" width="50.140625" style="88" customWidth="1"/>
    <col min="7939" max="8192" width="8.85546875" style="88"/>
    <col min="8193" max="8193" width="6.42578125" style="88" customWidth="1"/>
    <col min="8194" max="8194" width="50.140625" style="88" customWidth="1"/>
    <col min="8195" max="8448" width="8.85546875" style="88"/>
    <col min="8449" max="8449" width="6.42578125" style="88" customWidth="1"/>
    <col min="8450" max="8450" width="50.140625" style="88" customWidth="1"/>
    <col min="8451" max="8704" width="8.85546875" style="88"/>
    <col min="8705" max="8705" width="6.42578125" style="88" customWidth="1"/>
    <col min="8706" max="8706" width="50.140625" style="88" customWidth="1"/>
    <col min="8707" max="8960" width="8.85546875" style="88"/>
    <col min="8961" max="8961" width="6.42578125" style="88" customWidth="1"/>
    <col min="8962" max="8962" width="50.140625" style="88" customWidth="1"/>
    <col min="8963" max="9216" width="8.85546875" style="88"/>
    <col min="9217" max="9217" width="6.42578125" style="88" customWidth="1"/>
    <col min="9218" max="9218" width="50.140625" style="88" customWidth="1"/>
    <col min="9219" max="9472" width="8.85546875" style="88"/>
    <col min="9473" max="9473" width="6.42578125" style="88" customWidth="1"/>
    <col min="9474" max="9474" width="50.140625" style="88" customWidth="1"/>
    <col min="9475" max="9728" width="8.85546875" style="88"/>
    <col min="9729" max="9729" width="6.42578125" style="88" customWidth="1"/>
    <col min="9730" max="9730" width="50.140625" style="88" customWidth="1"/>
    <col min="9731" max="9984" width="8.85546875" style="88"/>
    <col min="9985" max="9985" width="6.42578125" style="88" customWidth="1"/>
    <col min="9986" max="9986" width="50.140625" style="88" customWidth="1"/>
    <col min="9987" max="10240" width="8.85546875" style="88"/>
    <col min="10241" max="10241" width="6.42578125" style="88" customWidth="1"/>
    <col min="10242" max="10242" width="50.140625" style="88" customWidth="1"/>
    <col min="10243" max="10496" width="8.85546875" style="88"/>
    <col min="10497" max="10497" width="6.42578125" style="88" customWidth="1"/>
    <col min="10498" max="10498" width="50.140625" style="88" customWidth="1"/>
    <col min="10499" max="10752" width="8.85546875" style="88"/>
    <col min="10753" max="10753" width="6.42578125" style="88" customWidth="1"/>
    <col min="10754" max="10754" width="50.140625" style="88" customWidth="1"/>
    <col min="10755" max="11008" width="8.85546875" style="88"/>
    <col min="11009" max="11009" width="6.42578125" style="88" customWidth="1"/>
    <col min="11010" max="11010" width="50.140625" style="88" customWidth="1"/>
    <col min="11011" max="11264" width="8.85546875" style="88"/>
    <col min="11265" max="11265" width="6.42578125" style="88" customWidth="1"/>
    <col min="11266" max="11266" width="50.140625" style="88" customWidth="1"/>
    <col min="11267" max="11520" width="8.85546875" style="88"/>
    <col min="11521" max="11521" width="6.42578125" style="88" customWidth="1"/>
    <col min="11522" max="11522" width="50.140625" style="88" customWidth="1"/>
    <col min="11523" max="11776" width="8.85546875" style="88"/>
    <col min="11777" max="11777" width="6.42578125" style="88" customWidth="1"/>
    <col min="11778" max="11778" width="50.140625" style="88" customWidth="1"/>
    <col min="11779" max="12032" width="8.85546875" style="88"/>
    <col min="12033" max="12033" width="6.42578125" style="88" customWidth="1"/>
    <col min="12034" max="12034" width="50.140625" style="88" customWidth="1"/>
    <col min="12035" max="12288" width="8.85546875" style="88"/>
    <col min="12289" max="12289" width="6.42578125" style="88" customWidth="1"/>
    <col min="12290" max="12290" width="50.140625" style="88" customWidth="1"/>
    <col min="12291" max="12544" width="8.85546875" style="88"/>
    <col min="12545" max="12545" width="6.42578125" style="88" customWidth="1"/>
    <col min="12546" max="12546" width="50.140625" style="88" customWidth="1"/>
    <col min="12547" max="12800" width="8.85546875" style="88"/>
    <col min="12801" max="12801" width="6.42578125" style="88" customWidth="1"/>
    <col min="12802" max="12802" width="50.140625" style="88" customWidth="1"/>
    <col min="12803" max="13056" width="8.85546875" style="88"/>
    <col min="13057" max="13057" width="6.42578125" style="88" customWidth="1"/>
    <col min="13058" max="13058" width="50.140625" style="88" customWidth="1"/>
    <col min="13059" max="13312" width="8.85546875" style="88"/>
    <col min="13313" max="13313" width="6.42578125" style="88" customWidth="1"/>
    <col min="13314" max="13314" width="50.140625" style="88" customWidth="1"/>
    <col min="13315" max="13568" width="8.85546875" style="88"/>
    <col min="13569" max="13569" width="6.42578125" style="88" customWidth="1"/>
    <col min="13570" max="13570" width="50.140625" style="88" customWidth="1"/>
    <col min="13571" max="13824" width="8.85546875" style="88"/>
    <col min="13825" max="13825" width="6.42578125" style="88" customWidth="1"/>
    <col min="13826" max="13826" width="50.140625" style="88" customWidth="1"/>
    <col min="13827" max="14080" width="8.85546875" style="88"/>
    <col min="14081" max="14081" width="6.42578125" style="88" customWidth="1"/>
    <col min="14082" max="14082" width="50.140625" style="88" customWidth="1"/>
    <col min="14083" max="14336" width="8.85546875" style="88"/>
    <col min="14337" max="14337" width="6.42578125" style="88" customWidth="1"/>
    <col min="14338" max="14338" width="50.140625" style="88" customWidth="1"/>
    <col min="14339" max="14592" width="8.85546875" style="88"/>
    <col min="14593" max="14593" width="6.42578125" style="88" customWidth="1"/>
    <col min="14594" max="14594" width="50.140625" style="88" customWidth="1"/>
    <col min="14595" max="14848" width="8.85546875" style="88"/>
    <col min="14849" max="14849" width="6.42578125" style="88" customWidth="1"/>
    <col min="14850" max="14850" width="50.140625" style="88" customWidth="1"/>
    <col min="14851" max="15104" width="8.85546875" style="88"/>
    <col min="15105" max="15105" width="6.42578125" style="88" customWidth="1"/>
    <col min="15106" max="15106" width="50.140625" style="88" customWidth="1"/>
    <col min="15107" max="15360" width="8.85546875" style="88"/>
    <col min="15361" max="15361" width="6.42578125" style="88" customWidth="1"/>
    <col min="15362" max="15362" width="50.140625" style="88" customWidth="1"/>
    <col min="15363" max="15616" width="8.85546875" style="88"/>
    <col min="15617" max="15617" width="6.42578125" style="88" customWidth="1"/>
    <col min="15618" max="15618" width="50.140625" style="88" customWidth="1"/>
    <col min="15619" max="15872" width="8.85546875" style="88"/>
    <col min="15873" max="15873" width="6.42578125" style="88" customWidth="1"/>
    <col min="15874" max="15874" width="50.140625" style="88" customWidth="1"/>
    <col min="15875" max="16128" width="8.85546875" style="88"/>
    <col min="16129" max="16129" width="6.42578125" style="88" customWidth="1"/>
    <col min="16130" max="16130" width="50.140625" style="88" customWidth="1"/>
    <col min="16131" max="16384" width="8.85546875" style="88"/>
  </cols>
  <sheetData>
    <row r="1" spans="1:2" ht="44.45" customHeight="1">
      <c r="A1" s="279" t="s">
        <v>238</v>
      </c>
      <c r="B1" s="280"/>
    </row>
    <row r="2" spans="1:2" ht="16.5" thickBot="1">
      <c r="A2" s="89"/>
      <c r="B2" s="89"/>
    </row>
    <row r="3" spans="1:2" ht="15" thickBot="1">
      <c r="A3" s="90" t="s">
        <v>158</v>
      </c>
      <c r="B3" s="91" t="s">
        <v>159</v>
      </c>
    </row>
    <row r="4" spans="1:2" ht="25.5">
      <c r="A4" s="281" t="s">
        <v>221</v>
      </c>
      <c r="B4" s="92" t="s">
        <v>160</v>
      </c>
    </row>
    <row r="5" spans="1:2" ht="25.5">
      <c r="A5" s="282"/>
      <c r="B5" s="93" t="s">
        <v>161</v>
      </c>
    </row>
    <row r="6" spans="1:2" ht="25.5">
      <c r="A6" s="282"/>
      <c r="B6" s="93" t="s">
        <v>162</v>
      </c>
    </row>
    <row r="7" spans="1:2">
      <c r="A7" s="282"/>
      <c r="B7" s="93" t="s">
        <v>150</v>
      </c>
    </row>
    <row r="8" spans="1:2">
      <c r="A8" s="282"/>
      <c r="B8" s="93" t="s">
        <v>163</v>
      </c>
    </row>
    <row r="9" spans="1:2" ht="25.5">
      <c r="A9" s="282"/>
      <c r="B9" s="93" t="s">
        <v>164</v>
      </c>
    </row>
    <row r="10" spans="1:2">
      <c r="A10" s="282"/>
      <c r="B10" s="93" t="s">
        <v>165</v>
      </c>
    </row>
    <row r="11" spans="1:2">
      <c r="A11" s="282"/>
      <c r="B11" s="93" t="s">
        <v>166</v>
      </c>
    </row>
    <row r="12" spans="1:2">
      <c r="A12" s="282"/>
      <c r="B12" s="93" t="s">
        <v>167</v>
      </c>
    </row>
    <row r="13" spans="1:2">
      <c r="A13" s="282"/>
      <c r="B13" s="93" t="s">
        <v>168</v>
      </c>
    </row>
    <row r="14" spans="1:2" ht="15" thickBot="1">
      <c r="A14" s="282"/>
      <c r="B14" s="94" t="s">
        <v>169</v>
      </c>
    </row>
    <row r="15" spans="1:2">
      <c r="A15" s="281" t="s">
        <v>222</v>
      </c>
      <c r="B15" s="95" t="s">
        <v>170</v>
      </c>
    </row>
    <row r="16" spans="1:2">
      <c r="A16" s="282"/>
      <c r="B16" s="93" t="s">
        <v>171</v>
      </c>
    </row>
    <row r="17" spans="1:2" ht="25.5">
      <c r="A17" s="282"/>
      <c r="B17" s="93" t="s">
        <v>172</v>
      </c>
    </row>
    <row r="18" spans="1:2">
      <c r="A18" s="282"/>
      <c r="B18" s="93" t="s">
        <v>173</v>
      </c>
    </row>
    <row r="19" spans="1:2">
      <c r="A19" s="282"/>
      <c r="B19" s="93" t="s">
        <v>174</v>
      </c>
    </row>
    <row r="20" spans="1:2">
      <c r="A20" s="282"/>
      <c r="B20" s="93" t="s">
        <v>175</v>
      </c>
    </row>
    <row r="21" spans="1:2">
      <c r="A21" s="282"/>
      <c r="B21" s="93" t="s">
        <v>176</v>
      </c>
    </row>
    <row r="22" spans="1:2">
      <c r="A22" s="282"/>
      <c r="B22" s="93" t="s">
        <v>177</v>
      </c>
    </row>
    <row r="23" spans="1:2">
      <c r="A23" s="282"/>
      <c r="B23" s="93" t="s">
        <v>178</v>
      </c>
    </row>
    <row r="24" spans="1:2">
      <c r="A24" s="282"/>
      <c r="B24" s="93" t="s">
        <v>179</v>
      </c>
    </row>
    <row r="25" spans="1:2">
      <c r="A25" s="282"/>
      <c r="B25" s="93" t="s">
        <v>180</v>
      </c>
    </row>
    <row r="26" spans="1:2" ht="14.45" customHeight="1" thickBot="1">
      <c r="A26" s="283"/>
      <c r="B26" s="96" t="s">
        <v>181</v>
      </c>
    </row>
  </sheetData>
  <mergeCells count="3">
    <mergeCell ref="A1:B1"/>
    <mergeCell ref="A4:A14"/>
    <mergeCell ref="A15:A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X331"/>
  <sheetViews>
    <sheetView view="pageBreakPreview" zoomScale="90" zoomScaleNormal="70" zoomScaleSheetLayoutView="90" workbookViewId="0">
      <selection activeCell="T6" sqref="T6"/>
    </sheetView>
  </sheetViews>
  <sheetFormatPr defaultColWidth="8.85546875" defaultRowHeight="15"/>
  <cols>
    <col min="1" max="1" width="52.42578125" customWidth="1"/>
    <col min="2" max="2" width="3.42578125" customWidth="1"/>
    <col min="3" max="3" width="9" customWidth="1"/>
    <col min="4" max="4" width="7" customWidth="1"/>
    <col min="5" max="5" width="9.85546875" customWidth="1"/>
    <col min="6" max="6" width="6.85546875" customWidth="1"/>
    <col min="7" max="7" width="6.140625" customWidth="1"/>
    <col min="8" max="8" width="7.140625" customWidth="1"/>
    <col min="9" max="10" width="8.42578125" customWidth="1"/>
    <col min="11" max="11" width="8.7109375" customWidth="1"/>
    <col min="12" max="12" width="7.42578125" customWidth="1"/>
    <col min="13" max="13" width="8.7109375" customWidth="1"/>
    <col min="14" max="14" width="7.85546875" customWidth="1"/>
    <col min="15" max="15" width="7.42578125" bestFit="1" customWidth="1"/>
    <col min="16" max="16" width="8.140625" customWidth="1"/>
    <col min="17" max="17" width="7.85546875" customWidth="1"/>
    <col min="18" max="18" width="9.28515625" customWidth="1"/>
    <col min="19" max="19" width="7.85546875" style="136" customWidth="1"/>
    <col min="20" max="20" width="8.28515625" customWidth="1"/>
    <col min="21" max="21" width="8" style="129" customWidth="1"/>
    <col min="22" max="22" width="6.42578125" customWidth="1"/>
    <col min="23" max="24" width="6.85546875" customWidth="1"/>
  </cols>
  <sheetData>
    <row r="1" spans="1:24" ht="20.25" customHeight="1">
      <c r="A1" s="14" t="s">
        <v>67</v>
      </c>
      <c r="B1" s="156" t="s">
        <v>49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"/>
      <c r="P1" s="151" t="s">
        <v>232</v>
      </c>
      <c r="Q1" s="151"/>
      <c r="R1" s="151"/>
      <c r="S1" s="151"/>
      <c r="T1" s="151"/>
      <c r="U1" s="151"/>
      <c r="V1" s="151"/>
      <c r="W1" s="151"/>
      <c r="X1" s="151"/>
    </row>
    <row r="2" spans="1:24" ht="19.5">
      <c r="A2" s="14" t="s">
        <v>237</v>
      </c>
      <c r="B2" s="157" t="s">
        <v>57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P2" s="151"/>
      <c r="Q2" s="151"/>
      <c r="R2" s="151"/>
      <c r="S2" s="151"/>
      <c r="T2" s="151"/>
      <c r="U2" s="151"/>
      <c r="V2" s="151"/>
      <c r="W2" s="151"/>
      <c r="X2" s="151"/>
    </row>
    <row r="3" spans="1:24">
      <c r="A3" s="14" t="s">
        <v>71</v>
      </c>
      <c r="B3" s="158" t="s">
        <v>74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P3" s="151"/>
      <c r="Q3" s="151"/>
      <c r="R3" s="151"/>
      <c r="S3" s="151"/>
      <c r="T3" s="151"/>
      <c r="U3" s="151"/>
      <c r="V3" s="151"/>
      <c r="W3" s="151"/>
      <c r="X3" s="151"/>
    </row>
    <row r="4" spans="1:24">
      <c r="A4" s="14" t="s">
        <v>70</v>
      </c>
      <c r="B4" s="158" t="s">
        <v>72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P4" s="151"/>
      <c r="Q4" s="151"/>
      <c r="R4" s="151"/>
      <c r="S4" s="151"/>
      <c r="T4" s="151"/>
      <c r="U4" s="151"/>
      <c r="V4" s="151"/>
      <c r="W4" s="151"/>
      <c r="X4" s="151"/>
    </row>
    <row r="5" spans="1:24">
      <c r="A5" s="14" t="s">
        <v>68</v>
      </c>
      <c r="B5" s="159" t="s">
        <v>53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P5" s="151"/>
      <c r="Q5" s="151"/>
      <c r="R5" s="151"/>
      <c r="S5" s="151"/>
      <c r="T5" s="151"/>
      <c r="U5" s="151"/>
      <c r="V5" s="151"/>
      <c r="W5" s="151"/>
      <c r="X5" s="151"/>
    </row>
    <row r="6" spans="1:24">
      <c r="A6" s="14" t="s">
        <v>73</v>
      </c>
      <c r="B6" s="159" t="s">
        <v>53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24">
      <c r="A7" s="170" t="s">
        <v>224</v>
      </c>
      <c r="B7" s="261" t="s">
        <v>229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24">
      <c r="A8" s="170"/>
      <c r="B8" s="261" t="s">
        <v>230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24" ht="15.75" thickBot="1">
      <c r="A9" s="170"/>
      <c r="B9" s="262" t="s">
        <v>231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U9" s="143" t="s">
        <v>225</v>
      </c>
    </row>
    <row r="10" spans="1:24" ht="15.75" customHeight="1" thickBot="1">
      <c r="A10" s="303" t="s">
        <v>12</v>
      </c>
      <c r="B10" s="306" t="s">
        <v>0</v>
      </c>
      <c r="C10" s="309" t="s">
        <v>2</v>
      </c>
      <c r="D10" s="310"/>
      <c r="E10" s="310"/>
      <c r="F10" s="311"/>
      <c r="G10" s="312" t="s">
        <v>38</v>
      </c>
      <c r="H10" s="315" t="s">
        <v>27</v>
      </c>
      <c r="I10" s="316" t="s">
        <v>3</v>
      </c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8"/>
      <c r="U10" s="300" t="s">
        <v>4</v>
      </c>
      <c r="V10" s="191" t="s">
        <v>226</v>
      </c>
      <c r="W10" s="192"/>
      <c r="X10" s="193"/>
    </row>
    <row r="11" spans="1:24" ht="15.75" customHeight="1" thickBot="1">
      <c r="A11" s="304"/>
      <c r="B11" s="307"/>
      <c r="C11" s="284" t="s">
        <v>5</v>
      </c>
      <c r="D11" s="286" t="s">
        <v>6</v>
      </c>
      <c r="E11" s="286" t="s">
        <v>1</v>
      </c>
      <c r="F11" s="287" t="s">
        <v>7</v>
      </c>
      <c r="G11" s="313"/>
      <c r="H11" s="293"/>
      <c r="I11" s="289" t="s">
        <v>42</v>
      </c>
      <c r="J11" s="292" t="s">
        <v>41</v>
      </c>
      <c r="K11" s="295" t="s">
        <v>6</v>
      </c>
      <c r="L11" s="222"/>
      <c r="M11" s="222"/>
      <c r="N11" s="222"/>
      <c r="O11" s="222"/>
      <c r="P11" s="222"/>
      <c r="Q11" s="222"/>
      <c r="R11" s="296" t="s">
        <v>1</v>
      </c>
      <c r="S11" s="220"/>
      <c r="T11" s="221"/>
      <c r="U11" s="301"/>
      <c r="V11" s="194"/>
      <c r="W11" s="195"/>
      <c r="X11" s="196"/>
    </row>
    <row r="12" spans="1:24" ht="15.75" customHeight="1" thickBot="1">
      <c r="A12" s="304"/>
      <c r="B12" s="307"/>
      <c r="C12" s="284"/>
      <c r="D12" s="189"/>
      <c r="E12" s="189"/>
      <c r="F12" s="287"/>
      <c r="G12" s="313"/>
      <c r="H12" s="293"/>
      <c r="I12" s="290"/>
      <c r="J12" s="293"/>
      <c r="K12" s="319" t="s">
        <v>43</v>
      </c>
      <c r="L12" s="321" t="s">
        <v>40</v>
      </c>
      <c r="M12" s="322"/>
      <c r="N12" s="322"/>
      <c r="O12" s="322"/>
      <c r="P12" s="323"/>
      <c r="Q12" s="324" t="s">
        <v>39</v>
      </c>
      <c r="R12" s="295"/>
      <c r="S12" s="222"/>
      <c r="T12" s="223"/>
      <c r="U12" s="301"/>
      <c r="V12" s="297" t="str">
        <f>IF($B$7=0,"",$B$7)</f>
        <v>dziedzina nauk rolniczych, dyscyplina: rolnictwo i ogrodnictwo</v>
      </c>
      <c r="W12" s="297" t="str">
        <f>IF($B$8=0,"",$B$8)</f>
        <v>dziedzina nauk inżynieryjno-technicznych, dyscyplina: inżynieria środowiska, górnictwo i energetyka</v>
      </c>
      <c r="X12" s="297" t="str">
        <f>IF($B$9=0,"",$B$9)</f>
        <v>dziedzina nauk ścisłych i przyrodniczych, dyscyplina: nauki o Ziemi i środowisku</v>
      </c>
    </row>
    <row r="13" spans="1:24" ht="15.75" customHeight="1" thickBot="1">
      <c r="A13" s="304"/>
      <c r="B13" s="307"/>
      <c r="C13" s="284"/>
      <c r="D13" s="189"/>
      <c r="E13" s="189"/>
      <c r="F13" s="287"/>
      <c r="G13" s="313"/>
      <c r="H13" s="293"/>
      <c r="I13" s="290"/>
      <c r="J13" s="293"/>
      <c r="K13" s="319"/>
      <c r="L13" s="326" t="s">
        <v>44</v>
      </c>
      <c r="M13" s="328" t="s">
        <v>9</v>
      </c>
      <c r="N13" s="330" t="s">
        <v>10</v>
      </c>
      <c r="O13" s="331"/>
      <c r="P13" s="332"/>
      <c r="Q13" s="324"/>
      <c r="R13" s="333" t="s">
        <v>40</v>
      </c>
      <c r="S13" s="334"/>
      <c r="T13" s="335"/>
      <c r="U13" s="301"/>
      <c r="V13" s="298"/>
      <c r="W13" s="298"/>
      <c r="X13" s="298"/>
    </row>
    <row r="14" spans="1:24" ht="132" customHeight="1" thickBot="1">
      <c r="A14" s="305"/>
      <c r="B14" s="308"/>
      <c r="C14" s="285"/>
      <c r="D14" s="190"/>
      <c r="E14" s="190"/>
      <c r="F14" s="288"/>
      <c r="G14" s="314"/>
      <c r="H14" s="294"/>
      <c r="I14" s="291"/>
      <c r="J14" s="294"/>
      <c r="K14" s="320"/>
      <c r="L14" s="327"/>
      <c r="M14" s="329"/>
      <c r="N14" s="97" t="s">
        <v>8</v>
      </c>
      <c r="O14" s="98" t="s">
        <v>35</v>
      </c>
      <c r="P14" s="125" t="s">
        <v>214</v>
      </c>
      <c r="Q14" s="325"/>
      <c r="R14" s="99" t="s">
        <v>8</v>
      </c>
      <c r="S14" s="137" t="s">
        <v>36</v>
      </c>
      <c r="T14" s="100" t="s">
        <v>37</v>
      </c>
      <c r="U14" s="302"/>
      <c r="V14" s="299"/>
      <c r="W14" s="299"/>
      <c r="X14" s="299"/>
    </row>
    <row r="15" spans="1:24">
      <c r="A15" s="336" t="s">
        <v>11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8"/>
    </row>
    <row r="16" spans="1:24">
      <c r="A16" s="197" t="s">
        <v>28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9"/>
    </row>
    <row r="17" spans="1:24">
      <c r="A17" s="58" t="s">
        <v>114</v>
      </c>
      <c r="B17" s="54">
        <v>1</v>
      </c>
      <c r="C17" s="59">
        <v>2</v>
      </c>
      <c r="D17" s="55">
        <f t="shared" ref="D17:D20" si="0">IF(C17&gt;0,K17/(I17/C17),0)</f>
        <v>1.0333333333333334</v>
      </c>
      <c r="E17" s="55">
        <f t="shared" ref="E17:E20" si="1">IF(C17&gt;0,R17/(I17/C17),0)</f>
        <v>0.96666666666666667</v>
      </c>
      <c r="F17" s="60">
        <f t="shared" ref="F17:F20" si="2">IF(U17&gt;0,FLOOR((P17+T17)/U17,0.1),0)</f>
        <v>1</v>
      </c>
      <c r="G17" s="16" t="s">
        <v>20</v>
      </c>
      <c r="H17" s="16" t="s">
        <v>19</v>
      </c>
      <c r="I17" s="61">
        <f>K17+R17</f>
        <v>60</v>
      </c>
      <c r="J17" s="20">
        <f>P17+T17</f>
        <v>30</v>
      </c>
      <c r="K17" s="61">
        <f>L17+Q17</f>
        <v>31</v>
      </c>
      <c r="L17" s="61">
        <f>M17+N17</f>
        <v>30</v>
      </c>
      <c r="M17" s="54"/>
      <c r="N17" s="62">
        <f t="shared" ref="N17:N20" si="3">O17+P17</f>
        <v>30</v>
      </c>
      <c r="O17" s="54"/>
      <c r="P17" s="54">
        <v>30</v>
      </c>
      <c r="Q17" s="54">
        <v>1</v>
      </c>
      <c r="R17" s="101">
        <f t="shared" ref="R17:R19" si="4">(C17*U17)-K17</f>
        <v>29</v>
      </c>
      <c r="S17" s="59">
        <v>29</v>
      </c>
      <c r="T17" s="126">
        <f t="shared" ref="T17:T20" si="5">R17-S17</f>
        <v>0</v>
      </c>
      <c r="U17" s="127">
        <v>30</v>
      </c>
      <c r="V17" s="63"/>
      <c r="W17" s="63"/>
      <c r="X17" s="64"/>
    </row>
    <row r="18" spans="1:24" ht="25.5">
      <c r="A18" s="65" t="s">
        <v>115</v>
      </c>
      <c r="B18" s="66">
        <v>1</v>
      </c>
      <c r="C18" s="67">
        <v>2</v>
      </c>
      <c r="D18" s="55">
        <f t="shared" si="0"/>
        <v>1.2</v>
      </c>
      <c r="E18" s="55">
        <f t="shared" si="1"/>
        <v>0.8</v>
      </c>
      <c r="F18" s="55">
        <f t="shared" si="2"/>
        <v>1.2000000000000002</v>
      </c>
      <c r="G18" s="57" t="s">
        <v>20</v>
      </c>
      <c r="H18" s="57" t="s">
        <v>18</v>
      </c>
      <c r="I18" s="20">
        <f t="shared" ref="I18:I20" si="6">K18+R18</f>
        <v>50</v>
      </c>
      <c r="J18" s="20">
        <f t="shared" ref="J18:J20" si="7">P18+T18</f>
        <v>30</v>
      </c>
      <c r="K18" s="20">
        <f t="shared" ref="K18:K20" si="8">L18+Q18</f>
        <v>30</v>
      </c>
      <c r="L18" s="20">
        <f t="shared" ref="L18:L20" si="9">M18+N18</f>
        <v>30</v>
      </c>
      <c r="M18" s="66"/>
      <c r="N18" s="56">
        <f t="shared" si="3"/>
        <v>30</v>
      </c>
      <c r="O18" s="66"/>
      <c r="P18" s="66">
        <v>30</v>
      </c>
      <c r="Q18" s="66"/>
      <c r="R18" s="101">
        <f t="shared" si="4"/>
        <v>20</v>
      </c>
      <c r="S18" s="67">
        <v>20</v>
      </c>
      <c r="T18" s="126">
        <f t="shared" si="5"/>
        <v>0</v>
      </c>
      <c r="U18" s="127">
        <v>25</v>
      </c>
      <c r="V18" s="68"/>
      <c r="W18" s="68"/>
      <c r="X18" s="69"/>
    </row>
    <row r="19" spans="1:24" ht="25.5">
      <c r="A19" s="65" t="s">
        <v>215</v>
      </c>
      <c r="B19" s="66">
        <v>1</v>
      </c>
      <c r="C19" s="67">
        <v>2</v>
      </c>
      <c r="D19" s="55">
        <f t="shared" si="0"/>
        <v>1</v>
      </c>
      <c r="E19" s="55">
        <f t="shared" si="1"/>
        <v>1</v>
      </c>
      <c r="F19" s="55">
        <f t="shared" si="2"/>
        <v>0</v>
      </c>
      <c r="G19" s="57" t="s">
        <v>20</v>
      </c>
      <c r="H19" s="57" t="s">
        <v>19</v>
      </c>
      <c r="I19" s="20">
        <f t="shared" si="6"/>
        <v>60</v>
      </c>
      <c r="J19" s="20">
        <f t="shared" si="7"/>
        <v>0</v>
      </c>
      <c r="K19" s="20">
        <f t="shared" si="8"/>
        <v>30</v>
      </c>
      <c r="L19" s="20">
        <f t="shared" si="9"/>
        <v>30</v>
      </c>
      <c r="M19" s="66">
        <v>30</v>
      </c>
      <c r="N19" s="56">
        <f t="shared" si="3"/>
        <v>0</v>
      </c>
      <c r="O19" s="66"/>
      <c r="P19" s="66"/>
      <c r="Q19" s="66"/>
      <c r="R19" s="101">
        <f t="shared" si="4"/>
        <v>30</v>
      </c>
      <c r="S19" s="67">
        <v>30</v>
      </c>
      <c r="T19" s="126">
        <f t="shared" si="5"/>
        <v>0</v>
      </c>
      <c r="U19" s="127">
        <v>30</v>
      </c>
      <c r="V19" s="68"/>
      <c r="W19" s="68"/>
      <c r="X19" s="69"/>
    </row>
    <row r="20" spans="1:24">
      <c r="A20" s="70"/>
      <c r="B20" s="54">
        <v>1</v>
      </c>
      <c r="C20" s="59"/>
      <c r="D20" s="55">
        <f t="shared" si="0"/>
        <v>0</v>
      </c>
      <c r="E20" s="55">
        <f t="shared" si="1"/>
        <v>0</v>
      </c>
      <c r="F20" s="60">
        <f t="shared" si="2"/>
        <v>0</v>
      </c>
      <c r="G20" s="16"/>
      <c r="H20" s="16"/>
      <c r="I20" s="61">
        <f t="shared" si="6"/>
        <v>0</v>
      </c>
      <c r="J20" s="20">
        <f t="shared" si="7"/>
        <v>0</v>
      </c>
      <c r="K20" s="61">
        <f t="shared" si="8"/>
        <v>0</v>
      </c>
      <c r="L20" s="61">
        <f t="shared" si="9"/>
        <v>0</v>
      </c>
      <c r="M20" s="54"/>
      <c r="N20" s="62">
        <f t="shared" si="3"/>
        <v>0</v>
      </c>
      <c r="O20" s="54"/>
      <c r="P20" s="54"/>
      <c r="Q20" s="54"/>
      <c r="R20" s="101">
        <f t="shared" ref="R20" si="10">(C20*U20)-K20</f>
        <v>0</v>
      </c>
      <c r="S20" s="59"/>
      <c r="T20" s="126">
        <f t="shared" si="5"/>
        <v>0</v>
      </c>
      <c r="U20" s="128"/>
      <c r="V20" s="63"/>
      <c r="W20" s="63"/>
      <c r="X20" s="64"/>
    </row>
    <row r="21" spans="1:24">
      <c r="A21" s="71" t="s">
        <v>77</v>
      </c>
      <c r="B21" s="56">
        <v>1</v>
      </c>
      <c r="C21" s="17">
        <f>SUM(C17:C20)</f>
        <v>6</v>
      </c>
      <c r="D21" s="17">
        <f>SUM(D17:D20)</f>
        <v>3.2333333333333334</v>
      </c>
      <c r="E21" s="17">
        <f>SUM(E17:E20)</f>
        <v>2.7666666666666666</v>
      </c>
      <c r="F21" s="55" t="s">
        <v>13</v>
      </c>
      <c r="G21" s="56" t="s">
        <v>13</v>
      </c>
      <c r="H21" s="56" t="s">
        <v>13</v>
      </c>
      <c r="I21" s="17">
        <f>SUM(I17:I20)</f>
        <v>170</v>
      </c>
      <c r="J21" s="55" t="s">
        <v>13</v>
      </c>
      <c r="K21" s="17">
        <f>SUM(K17:K20)</f>
        <v>91</v>
      </c>
      <c r="L21" s="17">
        <f>SUM(L17:L20)</f>
        <v>90</v>
      </c>
      <c r="M21" s="17">
        <f>SUM(M17:M20)</f>
        <v>30</v>
      </c>
      <c r="N21" s="17">
        <f>SUM(N17:N20)</f>
        <v>60</v>
      </c>
      <c r="O21" s="17">
        <f>SUM(O17:O20)</f>
        <v>0</v>
      </c>
      <c r="P21" s="55" t="s">
        <v>13</v>
      </c>
      <c r="Q21" s="17">
        <f>SUM(Q17:Q20)</f>
        <v>1</v>
      </c>
      <c r="R21" s="17">
        <f>SUM(R17:R20)</f>
        <v>79</v>
      </c>
      <c r="S21" s="17">
        <f>SUM(S17:S20)</f>
        <v>79</v>
      </c>
      <c r="T21" s="55" t="s">
        <v>13</v>
      </c>
      <c r="U21" s="20" t="s">
        <v>13</v>
      </c>
      <c r="V21" s="56" t="s">
        <v>13</v>
      </c>
      <c r="W21" s="56" t="s">
        <v>13</v>
      </c>
      <c r="X21" s="72" t="s">
        <v>13</v>
      </c>
    </row>
    <row r="22" spans="1:24">
      <c r="A22" s="71" t="s">
        <v>26</v>
      </c>
      <c r="B22" s="56">
        <v>1</v>
      </c>
      <c r="C22" s="55" t="s">
        <v>13</v>
      </c>
      <c r="D22" s="55" t="s">
        <v>13</v>
      </c>
      <c r="E22" s="55" t="s">
        <v>13</v>
      </c>
      <c r="F22" s="17">
        <f>SUM(F17:F20)</f>
        <v>2.2000000000000002</v>
      </c>
      <c r="G22" s="56" t="s">
        <v>13</v>
      </c>
      <c r="H22" s="56" t="s">
        <v>13</v>
      </c>
      <c r="I22" s="56" t="s">
        <v>13</v>
      </c>
      <c r="J22" s="17">
        <f>SUM(J17:J20)</f>
        <v>60</v>
      </c>
      <c r="K22" s="56" t="s">
        <v>13</v>
      </c>
      <c r="L22" s="56" t="s">
        <v>13</v>
      </c>
      <c r="M22" s="56" t="s">
        <v>13</v>
      </c>
      <c r="N22" s="56" t="s">
        <v>13</v>
      </c>
      <c r="O22" s="56" t="s">
        <v>13</v>
      </c>
      <c r="P22" s="17">
        <f>SUM(P17:P20)</f>
        <v>60</v>
      </c>
      <c r="Q22" s="56" t="s">
        <v>13</v>
      </c>
      <c r="R22" s="56" t="s">
        <v>13</v>
      </c>
      <c r="S22" s="55" t="s">
        <v>13</v>
      </c>
      <c r="T22" s="17">
        <f>SUM(T17:T20)</f>
        <v>0</v>
      </c>
      <c r="U22" s="20" t="s">
        <v>13</v>
      </c>
      <c r="V22" s="56" t="s">
        <v>13</v>
      </c>
      <c r="W22" s="56" t="s">
        <v>13</v>
      </c>
      <c r="X22" s="72" t="s">
        <v>13</v>
      </c>
    </row>
    <row r="23" spans="1:24">
      <c r="A23" s="71" t="s">
        <v>78</v>
      </c>
      <c r="B23" s="56">
        <v>1</v>
      </c>
      <c r="C23" s="17">
        <f>SUMIF(H17:H20,"f",C17:C20)</f>
        <v>4</v>
      </c>
      <c r="D23" s="17">
        <f>SUMIF(H17:H20,"f",D17:D20)</f>
        <v>2.0333333333333332</v>
      </c>
      <c r="E23" s="17">
        <f>SUMIF(H17:H20,"f",E17:E20)</f>
        <v>1.9666666666666668</v>
      </c>
      <c r="F23" s="55" t="s">
        <v>13</v>
      </c>
      <c r="G23" s="56" t="s">
        <v>13</v>
      </c>
      <c r="H23" s="56" t="s">
        <v>13</v>
      </c>
      <c r="I23" s="17">
        <f>SUMIF(H17:H20,"f",I17:I20)</f>
        <v>120</v>
      </c>
      <c r="J23" s="56" t="s">
        <v>13</v>
      </c>
      <c r="K23" s="17">
        <f>SUMIF(H17:H20,"f",K17:K20)</f>
        <v>61</v>
      </c>
      <c r="L23" s="17">
        <f>SUMIF(H17:H20,"f",L17:L20)</f>
        <v>60</v>
      </c>
      <c r="M23" s="17">
        <f>SUMIF(H17:H20,"f",M17:M20)</f>
        <v>30</v>
      </c>
      <c r="N23" s="17">
        <f>SUMIF(H17:H20,"f",N17:N20)</f>
        <v>30</v>
      </c>
      <c r="O23" s="17">
        <f>SUMIF(H17:H20,"f",O17:O20)</f>
        <v>0</v>
      </c>
      <c r="P23" s="56" t="s">
        <v>13</v>
      </c>
      <c r="Q23" s="17">
        <f>SUMIF(H17:H20,"f",Q17:Q20)</f>
        <v>1</v>
      </c>
      <c r="R23" s="17">
        <f>SUMIF(H17:H20,"f",R17:R20)</f>
        <v>59</v>
      </c>
      <c r="S23" s="17">
        <f>SUMIF(H17:H20,"f",S17:S20)</f>
        <v>59</v>
      </c>
      <c r="T23" s="56" t="s">
        <v>13</v>
      </c>
      <c r="U23" s="20" t="s">
        <v>13</v>
      </c>
      <c r="V23" s="56" t="s">
        <v>13</v>
      </c>
      <c r="W23" s="56" t="s">
        <v>13</v>
      </c>
      <c r="X23" s="72" t="s">
        <v>13</v>
      </c>
    </row>
    <row r="24" spans="1:24">
      <c r="A24" s="197" t="s">
        <v>29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9"/>
    </row>
    <row r="25" spans="1:24" ht="25.5">
      <c r="A25" s="65" t="s">
        <v>116</v>
      </c>
      <c r="B25" s="66">
        <v>1</v>
      </c>
      <c r="C25" s="67">
        <v>3</v>
      </c>
      <c r="D25" s="55">
        <f t="shared" ref="D25:D27" si="11">IF(C25&gt;0,K25/(I25/C25),0)</f>
        <v>1.88</v>
      </c>
      <c r="E25" s="55">
        <f t="shared" ref="E25:E27" si="12">IF(C25&gt;0,R25/(I25/C25),0)</f>
        <v>1.1200000000000001</v>
      </c>
      <c r="F25" s="55">
        <f t="shared" ref="F25:F27" si="13">IF(U25&gt;0,FLOOR((P25+T25)/U25,0.1),0)</f>
        <v>0</v>
      </c>
      <c r="G25" s="57" t="s">
        <v>20</v>
      </c>
      <c r="H25" s="57" t="s">
        <v>18</v>
      </c>
      <c r="I25" s="20">
        <f>K25+R25</f>
        <v>75</v>
      </c>
      <c r="J25" s="20">
        <f>P25+T25</f>
        <v>0</v>
      </c>
      <c r="K25" s="20">
        <f>L25+Q25</f>
        <v>47</v>
      </c>
      <c r="L25" s="20">
        <f>M25+N25</f>
        <v>45</v>
      </c>
      <c r="M25" s="66">
        <v>15</v>
      </c>
      <c r="N25" s="56">
        <f t="shared" ref="N25:N27" si="14">O25+P25</f>
        <v>30</v>
      </c>
      <c r="O25" s="66">
        <v>30</v>
      </c>
      <c r="P25" s="66"/>
      <c r="Q25" s="66">
        <v>2</v>
      </c>
      <c r="R25" s="101">
        <f t="shared" ref="R25:R27" si="15">(C25*U25)-K25</f>
        <v>28</v>
      </c>
      <c r="S25" s="67">
        <v>28</v>
      </c>
      <c r="T25" s="126">
        <f t="shared" ref="T25:T27" si="16">R25-S25</f>
        <v>0</v>
      </c>
      <c r="U25" s="127">
        <v>25</v>
      </c>
      <c r="V25" s="68">
        <v>50</v>
      </c>
      <c r="W25" s="68">
        <v>25</v>
      </c>
      <c r="X25" s="69">
        <v>25</v>
      </c>
    </row>
    <row r="26" spans="1:24">
      <c r="A26" s="70"/>
      <c r="B26" s="54">
        <v>1</v>
      </c>
      <c r="C26" s="59"/>
      <c r="D26" s="55">
        <f t="shared" si="11"/>
        <v>0</v>
      </c>
      <c r="E26" s="55">
        <f t="shared" si="12"/>
        <v>0</v>
      </c>
      <c r="F26" s="60">
        <f t="shared" si="13"/>
        <v>0</v>
      </c>
      <c r="G26" s="16"/>
      <c r="H26" s="16"/>
      <c r="I26" s="61">
        <f t="shared" ref="I26:I27" si="17">K26+R26</f>
        <v>0</v>
      </c>
      <c r="J26" s="20">
        <f t="shared" ref="J26:J27" si="18">P26+T26</f>
        <v>0</v>
      </c>
      <c r="K26" s="61">
        <f t="shared" ref="K26:K27" si="19">L26+Q26</f>
        <v>0</v>
      </c>
      <c r="L26" s="61">
        <f t="shared" ref="L26:L27" si="20">M26+N26</f>
        <v>0</v>
      </c>
      <c r="M26" s="54"/>
      <c r="N26" s="62">
        <f t="shared" si="14"/>
        <v>0</v>
      </c>
      <c r="O26" s="54"/>
      <c r="P26" s="54"/>
      <c r="Q26" s="54"/>
      <c r="R26" s="101">
        <f t="shared" si="15"/>
        <v>0</v>
      </c>
      <c r="S26" s="59"/>
      <c r="T26" s="126">
        <f t="shared" si="16"/>
        <v>0</v>
      </c>
      <c r="U26" s="128"/>
      <c r="V26" s="63"/>
      <c r="W26" s="63"/>
      <c r="X26" s="64"/>
    </row>
    <row r="27" spans="1:24">
      <c r="A27" s="70"/>
      <c r="B27" s="54">
        <v>1</v>
      </c>
      <c r="C27" s="59"/>
      <c r="D27" s="55">
        <f t="shared" si="11"/>
        <v>0</v>
      </c>
      <c r="E27" s="55">
        <f t="shared" si="12"/>
        <v>0</v>
      </c>
      <c r="F27" s="60">
        <f t="shared" si="13"/>
        <v>0</v>
      </c>
      <c r="G27" s="16"/>
      <c r="H27" s="16"/>
      <c r="I27" s="61">
        <f t="shared" si="17"/>
        <v>0</v>
      </c>
      <c r="J27" s="20">
        <f t="shared" si="18"/>
        <v>0</v>
      </c>
      <c r="K27" s="61">
        <f t="shared" si="19"/>
        <v>0</v>
      </c>
      <c r="L27" s="61">
        <f t="shared" si="20"/>
        <v>0</v>
      </c>
      <c r="M27" s="54"/>
      <c r="N27" s="62">
        <f t="shared" si="14"/>
        <v>0</v>
      </c>
      <c r="O27" s="54"/>
      <c r="P27" s="54"/>
      <c r="Q27" s="54"/>
      <c r="R27" s="101">
        <f t="shared" si="15"/>
        <v>0</v>
      </c>
      <c r="S27" s="59"/>
      <c r="T27" s="126">
        <f t="shared" si="16"/>
        <v>0</v>
      </c>
      <c r="U27" s="128"/>
      <c r="V27" s="63"/>
      <c r="W27" s="63"/>
      <c r="X27" s="64"/>
    </row>
    <row r="28" spans="1:24">
      <c r="A28" s="71" t="s">
        <v>77</v>
      </c>
      <c r="B28" s="56">
        <v>1</v>
      </c>
      <c r="C28" s="17">
        <f>SUM(C25:C27)</f>
        <v>3</v>
      </c>
      <c r="D28" s="17">
        <f>SUM(D25:D27)</f>
        <v>1.88</v>
      </c>
      <c r="E28" s="17">
        <f>SUM(E25:E27)</f>
        <v>1.1200000000000001</v>
      </c>
      <c r="F28" s="55" t="s">
        <v>13</v>
      </c>
      <c r="G28" s="56" t="s">
        <v>13</v>
      </c>
      <c r="H28" s="56" t="s">
        <v>13</v>
      </c>
      <c r="I28" s="17">
        <f>SUM(I25:I27)</f>
        <v>75</v>
      </c>
      <c r="J28" s="55" t="s">
        <v>13</v>
      </c>
      <c r="K28" s="17">
        <f>SUM(K25:K27)</f>
        <v>47</v>
      </c>
      <c r="L28" s="17">
        <f>SUM(L25:L27)</f>
        <v>45</v>
      </c>
      <c r="M28" s="17">
        <f>SUM(M25:M27)</f>
        <v>15</v>
      </c>
      <c r="N28" s="17">
        <f>SUM(N25:N27)</f>
        <v>30</v>
      </c>
      <c r="O28" s="17">
        <f>SUM(O25:O27)</f>
        <v>30</v>
      </c>
      <c r="P28" s="55" t="s">
        <v>13</v>
      </c>
      <c r="Q28" s="17">
        <f>SUM(Q25:Q27)</f>
        <v>2</v>
      </c>
      <c r="R28" s="17">
        <f>SUM(R25:R27)</f>
        <v>28</v>
      </c>
      <c r="S28" s="17">
        <f>SUM(S25:S27)</f>
        <v>28</v>
      </c>
      <c r="T28" s="55" t="s">
        <v>13</v>
      </c>
      <c r="U28" s="20" t="s">
        <v>13</v>
      </c>
      <c r="V28" s="56" t="s">
        <v>13</v>
      </c>
      <c r="W28" s="56" t="s">
        <v>13</v>
      </c>
      <c r="X28" s="72" t="s">
        <v>13</v>
      </c>
    </row>
    <row r="29" spans="1:24">
      <c r="A29" s="71" t="s">
        <v>26</v>
      </c>
      <c r="B29" s="56">
        <v>1</v>
      </c>
      <c r="C29" s="55" t="s">
        <v>13</v>
      </c>
      <c r="D29" s="55" t="s">
        <v>13</v>
      </c>
      <c r="E29" s="55" t="s">
        <v>13</v>
      </c>
      <c r="F29" s="17">
        <f>SUM(F25:F27)</f>
        <v>0</v>
      </c>
      <c r="G29" s="56" t="s">
        <v>13</v>
      </c>
      <c r="H29" s="56" t="s">
        <v>13</v>
      </c>
      <c r="I29" s="56" t="s">
        <v>13</v>
      </c>
      <c r="J29" s="17">
        <f>SUM(J25:J27)</f>
        <v>0</v>
      </c>
      <c r="K29" s="56" t="s">
        <v>13</v>
      </c>
      <c r="L29" s="56" t="s">
        <v>13</v>
      </c>
      <c r="M29" s="56" t="s">
        <v>13</v>
      </c>
      <c r="N29" s="56" t="s">
        <v>13</v>
      </c>
      <c r="O29" s="56" t="s">
        <v>13</v>
      </c>
      <c r="P29" s="17">
        <f>SUM(P25:P27)</f>
        <v>0</v>
      </c>
      <c r="Q29" s="56" t="s">
        <v>13</v>
      </c>
      <c r="R29" s="56" t="s">
        <v>13</v>
      </c>
      <c r="S29" s="55" t="s">
        <v>13</v>
      </c>
      <c r="T29" s="17">
        <f>SUM(T25:T27)</f>
        <v>0</v>
      </c>
      <c r="U29" s="20" t="s">
        <v>13</v>
      </c>
      <c r="V29" s="56" t="s">
        <v>13</v>
      </c>
      <c r="W29" s="56" t="s">
        <v>13</v>
      </c>
      <c r="X29" s="72" t="s">
        <v>13</v>
      </c>
    </row>
    <row r="30" spans="1:24">
      <c r="A30" s="71" t="s">
        <v>78</v>
      </c>
      <c r="B30" s="56">
        <v>1</v>
      </c>
      <c r="C30" s="17">
        <f>SUMIF(H25:H27,"f",C25:C27)</f>
        <v>0</v>
      </c>
      <c r="D30" s="17">
        <f>SUMIF(H25:H27,"f",D25:D27)</f>
        <v>0</v>
      </c>
      <c r="E30" s="17">
        <f>SUMIF(H25:H27,"f",E25:E27)</f>
        <v>0</v>
      </c>
      <c r="F30" s="55" t="s">
        <v>13</v>
      </c>
      <c r="G30" s="56" t="s">
        <v>13</v>
      </c>
      <c r="H30" s="56" t="s">
        <v>13</v>
      </c>
      <c r="I30" s="17">
        <f>SUMIF(H25:H27,"f",I25:I27)</f>
        <v>0</v>
      </c>
      <c r="J30" s="56" t="s">
        <v>13</v>
      </c>
      <c r="K30" s="17">
        <f>SUMIF(H25:H27,"f",K25:K27)</f>
        <v>0</v>
      </c>
      <c r="L30" s="17">
        <f>SUMIF(H25:H27,"f",L25:L27)</f>
        <v>0</v>
      </c>
      <c r="M30" s="17">
        <f>SUMIF(H25:H27,"f",M25:M27)</f>
        <v>0</v>
      </c>
      <c r="N30" s="17">
        <f>SUMIF(H25:H27,"f",N25:N27)</f>
        <v>0</v>
      </c>
      <c r="O30" s="17">
        <f>SUMIF(H25:H27,"f",O25:O27)</f>
        <v>0</v>
      </c>
      <c r="P30" s="56" t="s">
        <v>13</v>
      </c>
      <c r="Q30" s="17">
        <f>SUMIF(H25:H27,"f",Q25:Q27)</f>
        <v>0</v>
      </c>
      <c r="R30" s="17">
        <f>SUMIF(H25:H27,"f",R25:R27)</f>
        <v>0</v>
      </c>
      <c r="S30" s="17">
        <f>SUMIF(H25:H27,"f",S25:S27)</f>
        <v>0</v>
      </c>
      <c r="T30" s="56" t="s">
        <v>13</v>
      </c>
      <c r="U30" s="20" t="s">
        <v>13</v>
      </c>
      <c r="V30" s="56" t="s">
        <v>13</v>
      </c>
      <c r="W30" s="56" t="s">
        <v>13</v>
      </c>
      <c r="X30" s="72" t="s">
        <v>13</v>
      </c>
    </row>
    <row r="31" spans="1:24">
      <c r="A31" s="197" t="s">
        <v>30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9"/>
    </row>
    <row r="32" spans="1:24">
      <c r="A32" s="73" t="s">
        <v>117</v>
      </c>
      <c r="B32" s="54">
        <v>1</v>
      </c>
      <c r="C32" s="59">
        <v>3</v>
      </c>
      <c r="D32" s="55">
        <f t="shared" ref="D32:D38" si="21">IF(C32&gt;0,K32/(I32/C32),0)</f>
        <v>1.88</v>
      </c>
      <c r="E32" s="55">
        <f t="shared" ref="E32:E38" si="22">IF(C32&gt;0,R32/(I32/C32),0)</f>
        <v>1.1200000000000001</v>
      </c>
      <c r="F32" s="60">
        <f t="shared" ref="F32:F38" si="23">IF(U32&gt;0,FLOOR((P32+T32)/U32,0.1),0)</f>
        <v>1.7000000000000002</v>
      </c>
      <c r="G32" s="16" t="s">
        <v>20</v>
      </c>
      <c r="H32" s="16" t="s">
        <v>18</v>
      </c>
      <c r="I32" s="61">
        <f>K32+R32</f>
        <v>75</v>
      </c>
      <c r="J32" s="20">
        <f>P32+T32</f>
        <v>43</v>
      </c>
      <c r="K32" s="61">
        <f>L32+Q32</f>
        <v>47</v>
      </c>
      <c r="L32" s="61">
        <f>M32+N32</f>
        <v>45</v>
      </c>
      <c r="M32" s="54">
        <v>15</v>
      </c>
      <c r="N32" s="62">
        <f t="shared" ref="N32:N38" si="24">O32+P32</f>
        <v>30</v>
      </c>
      <c r="O32" s="54"/>
      <c r="P32" s="54">
        <v>30</v>
      </c>
      <c r="Q32" s="54">
        <v>2</v>
      </c>
      <c r="R32" s="101">
        <f t="shared" ref="R32:R38" si="25">(C32*U32)-K32</f>
        <v>28</v>
      </c>
      <c r="S32" s="59">
        <v>15</v>
      </c>
      <c r="T32" s="126">
        <f t="shared" ref="T32:T38" si="26">R32-S32</f>
        <v>13</v>
      </c>
      <c r="U32" s="127">
        <v>25</v>
      </c>
      <c r="V32" s="63">
        <v>55</v>
      </c>
      <c r="W32" s="63">
        <v>20</v>
      </c>
      <c r="X32" s="64">
        <v>25</v>
      </c>
    </row>
    <row r="33" spans="1:24">
      <c r="A33" s="73" t="s">
        <v>118</v>
      </c>
      <c r="B33" s="54">
        <v>1</v>
      </c>
      <c r="C33" s="59">
        <v>3.5</v>
      </c>
      <c r="D33" s="55">
        <f t="shared" si="21"/>
        <v>1.96</v>
      </c>
      <c r="E33" s="55">
        <f t="shared" si="22"/>
        <v>1.54</v>
      </c>
      <c r="F33" s="60">
        <f t="shared" si="23"/>
        <v>2.1</v>
      </c>
      <c r="G33" s="16" t="s">
        <v>16</v>
      </c>
      <c r="H33" s="16" t="s">
        <v>18</v>
      </c>
      <c r="I33" s="61">
        <f t="shared" ref="I33:I38" si="27">K33+R33</f>
        <v>87.5</v>
      </c>
      <c r="J33" s="20">
        <f t="shared" ref="J33:J38" si="28">P33+T33</f>
        <v>53.5</v>
      </c>
      <c r="K33" s="61">
        <f t="shared" ref="K33:K38" si="29">L33+Q33</f>
        <v>49</v>
      </c>
      <c r="L33" s="61">
        <f t="shared" ref="L33:L38" si="30">M33+N33</f>
        <v>45</v>
      </c>
      <c r="M33" s="54">
        <v>15</v>
      </c>
      <c r="N33" s="62">
        <f t="shared" si="24"/>
        <v>30</v>
      </c>
      <c r="O33" s="54"/>
      <c r="P33" s="54">
        <v>30</v>
      </c>
      <c r="Q33" s="54">
        <v>4</v>
      </c>
      <c r="R33" s="101">
        <f t="shared" si="25"/>
        <v>38.5</v>
      </c>
      <c r="S33" s="59">
        <v>15</v>
      </c>
      <c r="T33" s="126">
        <f t="shared" si="26"/>
        <v>23.5</v>
      </c>
      <c r="U33" s="134">
        <v>25</v>
      </c>
      <c r="V33" s="63">
        <v>55</v>
      </c>
      <c r="W33" s="63">
        <v>10</v>
      </c>
      <c r="X33" s="64">
        <v>35</v>
      </c>
    </row>
    <row r="34" spans="1:24">
      <c r="A34" s="70"/>
      <c r="B34" s="54">
        <v>1</v>
      </c>
      <c r="C34" s="59"/>
      <c r="D34" s="55">
        <f t="shared" si="21"/>
        <v>0</v>
      </c>
      <c r="E34" s="55">
        <f t="shared" si="22"/>
        <v>0</v>
      </c>
      <c r="F34" s="60">
        <f t="shared" si="23"/>
        <v>0</v>
      </c>
      <c r="G34" s="16"/>
      <c r="H34" s="16"/>
      <c r="I34" s="61">
        <f t="shared" si="27"/>
        <v>0</v>
      </c>
      <c r="J34" s="20">
        <f t="shared" si="28"/>
        <v>0</v>
      </c>
      <c r="K34" s="61">
        <f t="shared" si="29"/>
        <v>0</v>
      </c>
      <c r="L34" s="61">
        <f t="shared" si="30"/>
        <v>0</v>
      </c>
      <c r="M34" s="54"/>
      <c r="N34" s="62">
        <f t="shared" si="24"/>
        <v>0</v>
      </c>
      <c r="O34" s="54"/>
      <c r="P34" s="54"/>
      <c r="Q34" s="54"/>
      <c r="R34" s="101">
        <f t="shared" si="25"/>
        <v>0</v>
      </c>
      <c r="S34" s="59"/>
      <c r="T34" s="126">
        <f t="shared" si="26"/>
        <v>0</v>
      </c>
      <c r="U34" s="128"/>
      <c r="V34" s="63"/>
      <c r="W34" s="63"/>
      <c r="X34" s="64"/>
    </row>
    <row r="35" spans="1:24">
      <c r="A35" s="70"/>
      <c r="B35" s="54">
        <v>1</v>
      </c>
      <c r="C35" s="59"/>
      <c r="D35" s="55">
        <f t="shared" si="21"/>
        <v>0</v>
      </c>
      <c r="E35" s="55">
        <f t="shared" si="22"/>
        <v>0</v>
      </c>
      <c r="F35" s="60">
        <f t="shared" si="23"/>
        <v>0</v>
      </c>
      <c r="G35" s="16"/>
      <c r="H35" s="16"/>
      <c r="I35" s="61">
        <f t="shared" si="27"/>
        <v>0</v>
      </c>
      <c r="J35" s="20">
        <f t="shared" si="28"/>
        <v>0</v>
      </c>
      <c r="K35" s="61">
        <f t="shared" si="29"/>
        <v>0</v>
      </c>
      <c r="L35" s="61">
        <f t="shared" si="30"/>
        <v>0</v>
      </c>
      <c r="M35" s="54"/>
      <c r="N35" s="62">
        <f t="shared" si="24"/>
        <v>0</v>
      </c>
      <c r="O35" s="54"/>
      <c r="P35" s="54"/>
      <c r="Q35" s="54"/>
      <c r="R35" s="101">
        <f t="shared" si="25"/>
        <v>0</v>
      </c>
      <c r="S35" s="59"/>
      <c r="T35" s="126">
        <f t="shared" si="26"/>
        <v>0</v>
      </c>
      <c r="U35" s="128"/>
      <c r="V35" s="63"/>
      <c r="W35" s="63"/>
      <c r="X35" s="64"/>
    </row>
    <row r="36" spans="1:24">
      <c r="A36" s="70"/>
      <c r="B36" s="54">
        <v>1</v>
      </c>
      <c r="C36" s="59"/>
      <c r="D36" s="55">
        <f t="shared" si="21"/>
        <v>0</v>
      </c>
      <c r="E36" s="55">
        <f t="shared" si="22"/>
        <v>0</v>
      </c>
      <c r="F36" s="60">
        <f t="shared" si="23"/>
        <v>0</v>
      </c>
      <c r="G36" s="16"/>
      <c r="H36" s="16"/>
      <c r="I36" s="61">
        <f t="shared" si="27"/>
        <v>0</v>
      </c>
      <c r="J36" s="20">
        <f t="shared" si="28"/>
        <v>0</v>
      </c>
      <c r="K36" s="61">
        <f t="shared" si="29"/>
        <v>0</v>
      </c>
      <c r="L36" s="61">
        <f t="shared" si="30"/>
        <v>0</v>
      </c>
      <c r="M36" s="54"/>
      <c r="N36" s="62">
        <f t="shared" si="24"/>
        <v>0</v>
      </c>
      <c r="O36" s="54"/>
      <c r="P36" s="54"/>
      <c r="Q36" s="54"/>
      <c r="R36" s="101">
        <f t="shared" si="25"/>
        <v>0</v>
      </c>
      <c r="S36" s="59"/>
      <c r="T36" s="126">
        <f t="shared" si="26"/>
        <v>0</v>
      </c>
      <c r="U36" s="128"/>
      <c r="V36" s="63"/>
      <c r="W36" s="63"/>
      <c r="X36" s="64"/>
    </row>
    <row r="37" spans="1:24">
      <c r="A37" s="70"/>
      <c r="B37" s="54">
        <v>1</v>
      </c>
      <c r="C37" s="59"/>
      <c r="D37" s="55">
        <f t="shared" si="21"/>
        <v>0</v>
      </c>
      <c r="E37" s="55">
        <f t="shared" si="22"/>
        <v>0</v>
      </c>
      <c r="F37" s="60">
        <f t="shared" si="23"/>
        <v>0</v>
      </c>
      <c r="G37" s="16"/>
      <c r="H37" s="16"/>
      <c r="I37" s="61">
        <f t="shared" si="27"/>
        <v>0</v>
      </c>
      <c r="J37" s="20">
        <f t="shared" si="28"/>
        <v>0</v>
      </c>
      <c r="K37" s="61">
        <f t="shared" si="29"/>
        <v>0</v>
      </c>
      <c r="L37" s="61">
        <f t="shared" si="30"/>
        <v>0</v>
      </c>
      <c r="M37" s="54"/>
      <c r="N37" s="62">
        <f t="shared" si="24"/>
        <v>0</v>
      </c>
      <c r="O37" s="54"/>
      <c r="P37" s="54"/>
      <c r="Q37" s="54"/>
      <c r="R37" s="101">
        <f t="shared" si="25"/>
        <v>0</v>
      </c>
      <c r="S37" s="59"/>
      <c r="T37" s="126">
        <f t="shared" si="26"/>
        <v>0</v>
      </c>
      <c r="U37" s="128"/>
      <c r="V37" s="63"/>
      <c r="W37" s="63"/>
      <c r="X37" s="64"/>
    </row>
    <row r="38" spans="1:24">
      <c r="A38" s="70"/>
      <c r="B38" s="54">
        <v>1</v>
      </c>
      <c r="C38" s="59"/>
      <c r="D38" s="55">
        <f t="shared" si="21"/>
        <v>0</v>
      </c>
      <c r="E38" s="55">
        <f t="shared" si="22"/>
        <v>0</v>
      </c>
      <c r="F38" s="60">
        <f t="shared" si="23"/>
        <v>0</v>
      </c>
      <c r="G38" s="16"/>
      <c r="H38" s="16"/>
      <c r="I38" s="61">
        <f t="shared" si="27"/>
        <v>0</v>
      </c>
      <c r="J38" s="20">
        <f t="shared" si="28"/>
        <v>0</v>
      </c>
      <c r="K38" s="61">
        <f t="shared" si="29"/>
        <v>0</v>
      </c>
      <c r="L38" s="61">
        <f t="shared" si="30"/>
        <v>0</v>
      </c>
      <c r="M38" s="54"/>
      <c r="N38" s="62">
        <f t="shared" si="24"/>
        <v>0</v>
      </c>
      <c r="O38" s="54"/>
      <c r="P38" s="54"/>
      <c r="Q38" s="54"/>
      <c r="R38" s="101">
        <f t="shared" si="25"/>
        <v>0</v>
      </c>
      <c r="S38" s="59"/>
      <c r="T38" s="126">
        <f t="shared" si="26"/>
        <v>0</v>
      </c>
      <c r="U38" s="128"/>
      <c r="V38" s="63"/>
      <c r="W38" s="63"/>
      <c r="X38" s="64"/>
    </row>
    <row r="39" spans="1:24">
      <c r="A39" s="71" t="s">
        <v>77</v>
      </c>
      <c r="B39" s="56">
        <v>1</v>
      </c>
      <c r="C39" s="17">
        <f>SUM(C32:C38)</f>
        <v>6.5</v>
      </c>
      <c r="D39" s="17">
        <f>SUM(D32:D38)</f>
        <v>3.84</v>
      </c>
      <c r="E39" s="17">
        <f>SUM(E32:E38)</f>
        <v>2.66</v>
      </c>
      <c r="F39" s="55" t="s">
        <v>13</v>
      </c>
      <c r="G39" s="56" t="s">
        <v>13</v>
      </c>
      <c r="H39" s="56" t="s">
        <v>13</v>
      </c>
      <c r="I39" s="17">
        <f>SUM(I32:I38)</f>
        <v>162.5</v>
      </c>
      <c r="J39" s="55" t="s">
        <v>13</v>
      </c>
      <c r="K39" s="17">
        <f>SUM(K32:K38)</f>
        <v>96</v>
      </c>
      <c r="L39" s="17">
        <f>SUM(L32:L38)</f>
        <v>90</v>
      </c>
      <c r="M39" s="17">
        <f>SUM(M32:M38)</f>
        <v>30</v>
      </c>
      <c r="N39" s="17">
        <f>SUM(N32:N38)</f>
        <v>60</v>
      </c>
      <c r="O39" s="17">
        <f>SUM(O32:O38)</f>
        <v>0</v>
      </c>
      <c r="P39" s="55" t="s">
        <v>13</v>
      </c>
      <c r="Q39" s="17">
        <f>SUM(Q32:Q38)</f>
        <v>6</v>
      </c>
      <c r="R39" s="17">
        <f>SUM(R32:R38)</f>
        <v>66.5</v>
      </c>
      <c r="S39" s="17">
        <f>SUM(S32:S38)</f>
        <v>30</v>
      </c>
      <c r="T39" s="55" t="s">
        <v>13</v>
      </c>
      <c r="U39" s="20" t="s">
        <v>13</v>
      </c>
      <c r="V39" s="56" t="s">
        <v>13</v>
      </c>
      <c r="W39" s="56" t="s">
        <v>13</v>
      </c>
      <c r="X39" s="72" t="s">
        <v>13</v>
      </c>
    </row>
    <row r="40" spans="1:24">
      <c r="A40" s="71" t="s">
        <v>26</v>
      </c>
      <c r="B40" s="56">
        <v>1</v>
      </c>
      <c r="C40" s="55" t="s">
        <v>13</v>
      </c>
      <c r="D40" s="55" t="s">
        <v>13</v>
      </c>
      <c r="E40" s="55" t="s">
        <v>13</v>
      </c>
      <c r="F40" s="17">
        <f>SUM(F32:F38)</f>
        <v>3.8000000000000003</v>
      </c>
      <c r="G40" s="56" t="s">
        <v>13</v>
      </c>
      <c r="H40" s="56" t="s">
        <v>13</v>
      </c>
      <c r="I40" s="56" t="s">
        <v>13</v>
      </c>
      <c r="J40" s="17">
        <f>SUM(J32:J38)</f>
        <v>96.5</v>
      </c>
      <c r="K40" s="56" t="s">
        <v>13</v>
      </c>
      <c r="L40" s="56" t="s">
        <v>13</v>
      </c>
      <c r="M40" s="56" t="s">
        <v>13</v>
      </c>
      <c r="N40" s="56" t="s">
        <v>13</v>
      </c>
      <c r="O40" s="56" t="s">
        <v>13</v>
      </c>
      <c r="P40" s="17">
        <f>SUM(P32:P38)</f>
        <v>60</v>
      </c>
      <c r="Q40" s="56" t="s">
        <v>13</v>
      </c>
      <c r="R40" s="56" t="s">
        <v>13</v>
      </c>
      <c r="S40" s="55" t="s">
        <v>13</v>
      </c>
      <c r="T40" s="17">
        <f>SUM(T32:T38)</f>
        <v>36.5</v>
      </c>
      <c r="U40" s="20" t="s">
        <v>13</v>
      </c>
      <c r="V40" s="56" t="s">
        <v>13</v>
      </c>
      <c r="W40" s="56" t="s">
        <v>13</v>
      </c>
      <c r="X40" s="72" t="s">
        <v>13</v>
      </c>
    </row>
    <row r="41" spans="1:24">
      <c r="A41" s="71" t="s">
        <v>78</v>
      </c>
      <c r="B41" s="56">
        <v>1</v>
      </c>
      <c r="C41" s="17">
        <f>SUMIF(H32:H38,"f",C32:C38)</f>
        <v>0</v>
      </c>
      <c r="D41" s="17">
        <f>SUMIF(H32:H38,"f",D32:D38)</f>
        <v>0</v>
      </c>
      <c r="E41" s="17">
        <f>SUMIF(H32:H38,"f",E32:E38)</f>
        <v>0</v>
      </c>
      <c r="F41" s="55" t="s">
        <v>13</v>
      </c>
      <c r="G41" s="56" t="s">
        <v>13</v>
      </c>
      <c r="H41" s="56" t="s">
        <v>13</v>
      </c>
      <c r="I41" s="17">
        <f>SUMIF(H32:H38,"f",I32:I38)</f>
        <v>0</v>
      </c>
      <c r="J41" s="56" t="s">
        <v>13</v>
      </c>
      <c r="K41" s="17">
        <f>SUMIF(H32:H38,"f",K32:K38)</f>
        <v>0</v>
      </c>
      <c r="L41" s="17">
        <f>SUMIF(H32:H38,"f",L32:L38)</f>
        <v>0</v>
      </c>
      <c r="M41" s="17">
        <f>SUMIF(H32:H38,"f",M32:M38)</f>
        <v>0</v>
      </c>
      <c r="N41" s="17">
        <f>SUMIF(H32:H38,"f",N32:N38)</f>
        <v>0</v>
      </c>
      <c r="O41" s="17">
        <f>SUMIF(H32:H38,"f",O32:O38)</f>
        <v>0</v>
      </c>
      <c r="P41" s="56" t="s">
        <v>13</v>
      </c>
      <c r="Q41" s="17">
        <f>SUMIF(H32:H38,"f",Q32:Q38)</f>
        <v>0</v>
      </c>
      <c r="R41" s="17">
        <f>SUMIF(H32:H38,"f",R32:R38)</f>
        <v>0</v>
      </c>
      <c r="S41" s="17">
        <f>SUMIF(H32:H38,"f",S32:S38)</f>
        <v>0</v>
      </c>
      <c r="T41" s="56" t="s">
        <v>13</v>
      </c>
      <c r="U41" s="20" t="s">
        <v>13</v>
      </c>
      <c r="V41" s="56" t="s">
        <v>13</v>
      </c>
      <c r="W41" s="56" t="s">
        <v>13</v>
      </c>
      <c r="X41" s="72" t="s">
        <v>13</v>
      </c>
    </row>
    <row r="42" spans="1:24">
      <c r="A42" s="197" t="s">
        <v>31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9"/>
    </row>
    <row r="43" spans="1:24">
      <c r="A43" s="58" t="s">
        <v>141</v>
      </c>
      <c r="B43" s="54">
        <v>1</v>
      </c>
      <c r="C43" s="59">
        <v>3.5</v>
      </c>
      <c r="D43" s="55">
        <f t="shared" ref="D43:D49" si="31">IF(C43&gt;0,K43/(I43/C43),0)</f>
        <v>1.8148148148148149</v>
      </c>
      <c r="E43" s="55">
        <f t="shared" ref="E43:E49" si="32">IF(C43&gt;0,R43/(I43/C43),0)</f>
        <v>1.6851851851851851</v>
      </c>
      <c r="F43" s="60">
        <f t="shared" ref="F43:F49" si="33">IF(U43&gt;0,FLOOR((P43+T43)/U43,0.1),0)</f>
        <v>2</v>
      </c>
      <c r="G43" s="16" t="s">
        <v>16</v>
      </c>
      <c r="H43" s="16" t="s">
        <v>18</v>
      </c>
      <c r="I43" s="61">
        <f>K43+R43</f>
        <v>94.5</v>
      </c>
      <c r="J43" s="20">
        <f>P43+T43</f>
        <v>54.5</v>
      </c>
      <c r="K43" s="61">
        <f>L43+Q43</f>
        <v>49</v>
      </c>
      <c r="L43" s="61">
        <f>M43+N43</f>
        <v>45</v>
      </c>
      <c r="M43" s="54">
        <v>15</v>
      </c>
      <c r="N43" s="62">
        <f t="shared" ref="N43:N49" si="34">O43+P43</f>
        <v>30</v>
      </c>
      <c r="O43" s="54"/>
      <c r="P43" s="54">
        <v>30</v>
      </c>
      <c r="Q43" s="54">
        <v>4</v>
      </c>
      <c r="R43" s="101">
        <f t="shared" ref="R43:R49" si="35">(C43*U43)-K43</f>
        <v>45.5</v>
      </c>
      <c r="S43" s="59">
        <v>21</v>
      </c>
      <c r="T43" s="126">
        <f t="shared" ref="T43:T49" si="36">R43-S43</f>
        <v>24.5</v>
      </c>
      <c r="U43" s="134">
        <v>27</v>
      </c>
      <c r="V43" s="63">
        <v>60</v>
      </c>
      <c r="W43" s="63">
        <v>15</v>
      </c>
      <c r="X43" s="64">
        <v>25</v>
      </c>
    </row>
    <row r="44" spans="1:24">
      <c r="A44" s="82" t="s">
        <v>142</v>
      </c>
      <c r="B44" s="54">
        <v>1</v>
      </c>
      <c r="C44" s="59">
        <v>3.5</v>
      </c>
      <c r="D44" s="55">
        <f t="shared" si="31"/>
        <v>1.8148148148148149</v>
      </c>
      <c r="E44" s="55">
        <f t="shared" si="32"/>
        <v>1.6851851851851851</v>
      </c>
      <c r="F44" s="60">
        <f t="shared" si="33"/>
        <v>1.2000000000000002</v>
      </c>
      <c r="G44" s="16" t="s">
        <v>16</v>
      </c>
      <c r="H44" s="16" t="s">
        <v>18</v>
      </c>
      <c r="I44" s="61">
        <f t="shared" ref="I44:I49" si="37">K44+R44</f>
        <v>94.5</v>
      </c>
      <c r="J44" s="20">
        <f t="shared" ref="J44:J49" si="38">P44+T44</f>
        <v>33.5</v>
      </c>
      <c r="K44" s="61">
        <f t="shared" ref="K44:K49" si="39">L44+Q44</f>
        <v>49</v>
      </c>
      <c r="L44" s="61">
        <f t="shared" ref="L44:L49" si="40">M44+N44</f>
        <v>45</v>
      </c>
      <c r="M44" s="54">
        <v>15</v>
      </c>
      <c r="N44" s="62">
        <f t="shared" si="34"/>
        <v>30</v>
      </c>
      <c r="O44" s="54"/>
      <c r="P44" s="54">
        <v>30</v>
      </c>
      <c r="Q44" s="54">
        <v>4</v>
      </c>
      <c r="R44" s="101">
        <f t="shared" si="35"/>
        <v>45.5</v>
      </c>
      <c r="S44" s="59">
        <v>42</v>
      </c>
      <c r="T44" s="126">
        <f t="shared" si="36"/>
        <v>3.5</v>
      </c>
      <c r="U44" s="134">
        <v>27</v>
      </c>
      <c r="V44" s="63">
        <v>60</v>
      </c>
      <c r="W44" s="63">
        <v>20</v>
      </c>
      <c r="X44" s="64">
        <v>20</v>
      </c>
    </row>
    <row r="45" spans="1:24">
      <c r="A45" s="70"/>
      <c r="B45" s="54">
        <v>1</v>
      </c>
      <c r="C45" s="59"/>
      <c r="D45" s="55">
        <f t="shared" si="31"/>
        <v>0</v>
      </c>
      <c r="E45" s="55">
        <f t="shared" si="32"/>
        <v>0</v>
      </c>
      <c r="F45" s="60">
        <f t="shared" si="33"/>
        <v>0</v>
      </c>
      <c r="G45" s="16"/>
      <c r="H45" s="16"/>
      <c r="I45" s="61">
        <f t="shared" si="37"/>
        <v>0</v>
      </c>
      <c r="J45" s="20">
        <f t="shared" si="38"/>
        <v>0</v>
      </c>
      <c r="K45" s="61">
        <f t="shared" si="39"/>
        <v>0</v>
      </c>
      <c r="L45" s="61">
        <f t="shared" si="40"/>
        <v>0</v>
      </c>
      <c r="M45" s="54"/>
      <c r="N45" s="62">
        <f t="shared" si="34"/>
        <v>0</v>
      </c>
      <c r="O45" s="54"/>
      <c r="P45" s="54"/>
      <c r="Q45" s="54"/>
      <c r="R45" s="101">
        <f t="shared" si="35"/>
        <v>0</v>
      </c>
      <c r="S45" s="59"/>
      <c r="T45" s="126">
        <f t="shared" si="36"/>
        <v>0</v>
      </c>
      <c r="U45" s="128"/>
      <c r="V45" s="63"/>
      <c r="W45" s="63"/>
      <c r="X45" s="64"/>
    </row>
    <row r="46" spans="1:24">
      <c r="A46" s="70"/>
      <c r="B46" s="54">
        <v>1</v>
      </c>
      <c r="C46" s="59"/>
      <c r="D46" s="55">
        <f t="shared" si="31"/>
        <v>0</v>
      </c>
      <c r="E46" s="55">
        <f t="shared" si="32"/>
        <v>0</v>
      </c>
      <c r="F46" s="60">
        <f t="shared" si="33"/>
        <v>0</v>
      </c>
      <c r="G46" s="16"/>
      <c r="H46" s="16"/>
      <c r="I46" s="61">
        <f t="shared" si="37"/>
        <v>0</v>
      </c>
      <c r="J46" s="20">
        <f t="shared" si="38"/>
        <v>0</v>
      </c>
      <c r="K46" s="61">
        <f t="shared" si="39"/>
        <v>0</v>
      </c>
      <c r="L46" s="61">
        <f t="shared" si="40"/>
        <v>0</v>
      </c>
      <c r="M46" s="54"/>
      <c r="N46" s="62">
        <f t="shared" si="34"/>
        <v>0</v>
      </c>
      <c r="O46" s="54"/>
      <c r="P46" s="54"/>
      <c r="Q46" s="54"/>
      <c r="R46" s="101">
        <f t="shared" si="35"/>
        <v>0</v>
      </c>
      <c r="S46" s="59"/>
      <c r="T46" s="126">
        <f t="shared" si="36"/>
        <v>0</v>
      </c>
      <c r="U46" s="128"/>
      <c r="V46" s="63"/>
      <c r="W46" s="63"/>
      <c r="X46" s="64"/>
    </row>
    <row r="47" spans="1:24">
      <c r="A47" s="70"/>
      <c r="B47" s="54">
        <v>1</v>
      </c>
      <c r="C47" s="59"/>
      <c r="D47" s="55">
        <f t="shared" si="31"/>
        <v>0</v>
      </c>
      <c r="E47" s="55">
        <f t="shared" si="32"/>
        <v>0</v>
      </c>
      <c r="F47" s="60">
        <f t="shared" si="33"/>
        <v>0</v>
      </c>
      <c r="G47" s="16"/>
      <c r="H47" s="16"/>
      <c r="I47" s="61">
        <f t="shared" si="37"/>
        <v>0</v>
      </c>
      <c r="J47" s="20">
        <f t="shared" si="38"/>
        <v>0</v>
      </c>
      <c r="K47" s="61">
        <f t="shared" si="39"/>
        <v>0</v>
      </c>
      <c r="L47" s="61">
        <f t="shared" si="40"/>
        <v>0</v>
      </c>
      <c r="M47" s="54"/>
      <c r="N47" s="62">
        <f t="shared" si="34"/>
        <v>0</v>
      </c>
      <c r="O47" s="54"/>
      <c r="P47" s="54"/>
      <c r="Q47" s="54"/>
      <c r="R47" s="101">
        <f t="shared" si="35"/>
        <v>0</v>
      </c>
      <c r="S47" s="59"/>
      <c r="T47" s="126">
        <f t="shared" si="36"/>
        <v>0</v>
      </c>
      <c r="U47" s="128"/>
      <c r="V47" s="63"/>
      <c r="W47" s="63"/>
      <c r="X47" s="64"/>
    </row>
    <row r="48" spans="1:24">
      <c r="A48" s="70"/>
      <c r="B48" s="54">
        <v>1</v>
      </c>
      <c r="C48" s="59"/>
      <c r="D48" s="55">
        <f t="shared" si="31"/>
        <v>0</v>
      </c>
      <c r="E48" s="55">
        <f t="shared" si="32"/>
        <v>0</v>
      </c>
      <c r="F48" s="60">
        <f t="shared" si="33"/>
        <v>0</v>
      </c>
      <c r="G48" s="16"/>
      <c r="H48" s="16"/>
      <c r="I48" s="61">
        <f t="shared" si="37"/>
        <v>0</v>
      </c>
      <c r="J48" s="20">
        <f t="shared" si="38"/>
        <v>0</v>
      </c>
      <c r="K48" s="61">
        <f t="shared" si="39"/>
        <v>0</v>
      </c>
      <c r="L48" s="61">
        <f t="shared" si="40"/>
        <v>0</v>
      </c>
      <c r="M48" s="54"/>
      <c r="N48" s="62">
        <f t="shared" si="34"/>
        <v>0</v>
      </c>
      <c r="O48" s="54"/>
      <c r="P48" s="54"/>
      <c r="Q48" s="54"/>
      <c r="R48" s="101">
        <f t="shared" si="35"/>
        <v>0</v>
      </c>
      <c r="S48" s="59"/>
      <c r="T48" s="126">
        <f t="shared" si="36"/>
        <v>0</v>
      </c>
      <c r="U48" s="128"/>
      <c r="V48" s="63"/>
      <c r="W48" s="63"/>
      <c r="X48" s="64"/>
    </row>
    <row r="49" spans="1:24">
      <c r="A49" s="70"/>
      <c r="B49" s="54">
        <v>1</v>
      </c>
      <c r="C49" s="59"/>
      <c r="D49" s="55">
        <f t="shared" si="31"/>
        <v>0</v>
      </c>
      <c r="E49" s="55">
        <f t="shared" si="32"/>
        <v>0</v>
      </c>
      <c r="F49" s="60">
        <f t="shared" si="33"/>
        <v>0</v>
      </c>
      <c r="G49" s="16"/>
      <c r="H49" s="16"/>
      <c r="I49" s="61">
        <f t="shared" si="37"/>
        <v>0</v>
      </c>
      <c r="J49" s="20">
        <f t="shared" si="38"/>
        <v>0</v>
      </c>
      <c r="K49" s="61">
        <f t="shared" si="39"/>
        <v>0</v>
      </c>
      <c r="L49" s="61">
        <f t="shared" si="40"/>
        <v>0</v>
      </c>
      <c r="M49" s="54"/>
      <c r="N49" s="62">
        <f t="shared" si="34"/>
        <v>0</v>
      </c>
      <c r="O49" s="54"/>
      <c r="P49" s="54"/>
      <c r="Q49" s="54"/>
      <c r="R49" s="101">
        <f t="shared" si="35"/>
        <v>0</v>
      </c>
      <c r="S49" s="59"/>
      <c r="T49" s="126">
        <f t="shared" si="36"/>
        <v>0</v>
      </c>
      <c r="U49" s="128"/>
      <c r="V49" s="63"/>
      <c r="W49" s="63"/>
      <c r="X49" s="64"/>
    </row>
    <row r="50" spans="1:24">
      <c r="A50" s="71" t="s">
        <v>77</v>
      </c>
      <c r="B50" s="56">
        <v>1</v>
      </c>
      <c r="C50" s="17">
        <f>SUM(C43:C49)</f>
        <v>7</v>
      </c>
      <c r="D50" s="17">
        <f>SUM(D43:D49)</f>
        <v>3.6296296296296298</v>
      </c>
      <c r="E50" s="17">
        <f>SUM(E43:E49)</f>
        <v>3.3703703703703702</v>
      </c>
      <c r="F50" s="55" t="s">
        <v>13</v>
      </c>
      <c r="G50" s="56" t="s">
        <v>13</v>
      </c>
      <c r="H50" s="56" t="s">
        <v>13</v>
      </c>
      <c r="I50" s="17">
        <f>SUM(I43:I49)</f>
        <v>189</v>
      </c>
      <c r="J50" s="55" t="s">
        <v>13</v>
      </c>
      <c r="K50" s="17">
        <f>SUM(K43:K49)</f>
        <v>98</v>
      </c>
      <c r="L50" s="17">
        <f>SUM(L43:L49)</f>
        <v>90</v>
      </c>
      <c r="M50" s="17">
        <f>SUM(M43:M49)</f>
        <v>30</v>
      </c>
      <c r="N50" s="17">
        <f>SUM(N43:N49)</f>
        <v>60</v>
      </c>
      <c r="O50" s="17">
        <f>SUM(O43:O49)</f>
        <v>0</v>
      </c>
      <c r="P50" s="55" t="s">
        <v>13</v>
      </c>
      <c r="Q50" s="17">
        <f>SUM(Q43:Q49)</f>
        <v>8</v>
      </c>
      <c r="R50" s="17">
        <f>SUM(R43:R49)</f>
        <v>91</v>
      </c>
      <c r="S50" s="17">
        <f>SUM(S43:S49)</f>
        <v>63</v>
      </c>
      <c r="T50" s="55" t="s">
        <v>13</v>
      </c>
      <c r="U50" s="20" t="s">
        <v>13</v>
      </c>
      <c r="V50" s="56" t="s">
        <v>13</v>
      </c>
      <c r="W50" s="56" t="s">
        <v>13</v>
      </c>
      <c r="X50" s="72" t="s">
        <v>13</v>
      </c>
    </row>
    <row r="51" spans="1:24">
      <c r="A51" s="71" t="s">
        <v>26</v>
      </c>
      <c r="B51" s="56">
        <v>1</v>
      </c>
      <c r="C51" s="55" t="s">
        <v>13</v>
      </c>
      <c r="D51" s="55" t="s">
        <v>13</v>
      </c>
      <c r="E51" s="55" t="s">
        <v>13</v>
      </c>
      <c r="F51" s="17">
        <f>SUM(F43:F49)</f>
        <v>3.2</v>
      </c>
      <c r="G51" s="56" t="s">
        <v>13</v>
      </c>
      <c r="H51" s="56" t="s">
        <v>13</v>
      </c>
      <c r="I51" s="56" t="s">
        <v>13</v>
      </c>
      <c r="J51" s="17">
        <f>SUM(J43:J49)</f>
        <v>88</v>
      </c>
      <c r="K51" s="56" t="s">
        <v>13</v>
      </c>
      <c r="L51" s="56" t="s">
        <v>13</v>
      </c>
      <c r="M51" s="56" t="s">
        <v>13</v>
      </c>
      <c r="N51" s="56" t="s">
        <v>13</v>
      </c>
      <c r="O51" s="56" t="s">
        <v>13</v>
      </c>
      <c r="P51" s="17">
        <f>SUM(P43:P49)</f>
        <v>60</v>
      </c>
      <c r="Q51" s="56" t="s">
        <v>13</v>
      </c>
      <c r="R51" s="56" t="s">
        <v>13</v>
      </c>
      <c r="S51" s="55" t="s">
        <v>13</v>
      </c>
      <c r="T51" s="17">
        <f>SUM(T43:T49)</f>
        <v>28</v>
      </c>
      <c r="U51" s="20" t="s">
        <v>13</v>
      </c>
      <c r="V51" s="56" t="s">
        <v>13</v>
      </c>
      <c r="W51" s="56" t="s">
        <v>13</v>
      </c>
      <c r="X51" s="72" t="s">
        <v>13</v>
      </c>
    </row>
    <row r="52" spans="1:24">
      <c r="A52" s="71" t="s">
        <v>78</v>
      </c>
      <c r="B52" s="56">
        <v>1</v>
      </c>
      <c r="C52" s="17">
        <f>SUMIF(H43:H49,"f",C43:C49)</f>
        <v>0</v>
      </c>
      <c r="D52" s="17">
        <f>SUMIF(H43:H49,"f",D43:D49)</f>
        <v>0</v>
      </c>
      <c r="E52" s="17">
        <f>SUMIF(H43:H49,"f",E43:E49)</f>
        <v>0</v>
      </c>
      <c r="F52" s="55" t="s">
        <v>13</v>
      </c>
      <c r="G52" s="56" t="s">
        <v>13</v>
      </c>
      <c r="H52" s="56" t="s">
        <v>13</v>
      </c>
      <c r="I52" s="17">
        <f>SUMIF(H43:H49,"f",I43:I49)</f>
        <v>0</v>
      </c>
      <c r="J52" s="56" t="s">
        <v>13</v>
      </c>
      <c r="K52" s="17">
        <f>SUMIF(H43:H49,"f",K43:K49)</f>
        <v>0</v>
      </c>
      <c r="L52" s="17">
        <f>SUMIF(H43:H49,"f",L43:L49)</f>
        <v>0</v>
      </c>
      <c r="M52" s="17">
        <f>SUMIF(H43:H49,"f",M43:M49)</f>
        <v>0</v>
      </c>
      <c r="N52" s="17">
        <f>SUMIF(H43:H49,"f",N43:N49)</f>
        <v>0</v>
      </c>
      <c r="O52" s="17">
        <f>SUMIF(H43:H49,"f",O43:O49)</f>
        <v>0</v>
      </c>
      <c r="P52" s="56" t="s">
        <v>13</v>
      </c>
      <c r="Q52" s="17">
        <f>SUMIF(H43:H49,"f",Q43:Q49)</f>
        <v>0</v>
      </c>
      <c r="R52" s="17">
        <f>SUMIF(H43:H49,"f",R43:R49)</f>
        <v>0</v>
      </c>
      <c r="S52" s="17">
        <f>SUMIF(H43:H49,"f",S43:S49)</f>
        <v>0</v>
      </c>
      <c r="T52" s="56" t="s">
        <v>13</v>
      </c>
      <c r="U52" s="20" t="s">
        <v>13</v>
      </c>
      <c r="V52" s="56" t="s">
        <v>13</v>
      </c>
      <c r="W52" s="56" t="s">
        <v>13</v>
      </c>
      <c r="X52" s="72" t="s">
        <v>13</v>
      </c>
    </row>
    <row r="53" spans="1:24">
      <c r="A53" s="197" t="s">
        <v>34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9"/>
    </row>
    <row r="54" spans="1:24" ht="26.25">
      <c r="A54" s="75" t="s">
        <v>220</v>
      </c>
      <c r="B54" s="66">
        <v>1</v>
      </c>
      <c r="C54" s="67">
        <v>3</v>
      </c>
      <c r="D54" s="55">
        <f t="shared" ref="D54:D55" si="41">IF(C54&gt;0,K54/(I54/C54),0)</f>
        <v>1.8</v>
      </c>
      <c r="E54" s="55">
        <f t="shared" ref="E54:E55" si="42">IF(C54&gt;0,R54/(I54/C54),0)</f>
        <v>1.2</v>
      </c>
      <c r="F54" s="55">
        <f t="shared" ref="F54:F55" si="43">IF(U54&gt;0,FLOOR((P54+T54)/U54,0.1),0)</f>
        <v>0.60000000000000009</v>
      </c>
      <c r="G54" s="57" t="s">
        <v>20</v>
      </c>
      <c r="H54" s="57" t="s">
        <v>19</v>
      </c>
      <c r="I54" s="20">
        <f>K54+R54</f>
        <v>75</v>
      </c>
      <c r="J54" s="20">
        <f>P54+T54</f>
        <v>15</v>
      </c>
      <c r="K54" s="20">
        <f>L54+Q54</f>
        <v>45</v>
      </c>
      <c r="L54" s="20">
        <f>M54+N54</f>
        <v>45</v>
      </c>
      <c r="M54" s="66"/>
      <c r="N54" s="56">
        <f t="shared" ref="N54:N55" si="44">O54+P54</f>
        <v>45</v>
      </c>
      <c r="O54" s="66">
        <v>45</v>
      </c>
      <c r="P54" s="66"/>
      <c r="Q54" s="66"/>
      <c r="R54" s="101">
        <f t="shared" ref="R54:R55" si="45">(C54*U54)-K54</f>
        <v>30</v>
      </c>
      <c r="S54" s="67">
        <v>15</v>
      </c>
      <c r="T54" s="126">
        <f t="shared" ref="T54:T55" si="46">R54-S54</f>
        <v>15</v>
      </c>
      <c r="U54" s="127">
        <v>25</v>
      </c>
      <c r="V54" s="68">
        <v>40</v>
      </c>
      <c r="W54" s="68">
        <v>35</v>
      </c>
      <c r="X54" s="69">
        <v>25</v>
      </c>
    </row>
    <row r="55" spans="1:24">
      <c r="A55" s="70"/>
      <c r="B55" s="54">
        <v>1</v>
      </c>
      <c r="C55" s="59"/>
      <c r="D55" s="55">
        <f t="shared" si="41"/>
        <v>0</v>
      </c>
      <c r="E55" s="55">
        <f t="shared" si="42"/>
        <v>0</v>
      </c>
      <c r="F55" s="60">
        <f t="shared" si="43"/>
        <v>0</v>
      </c>
      <c r="G55" s="16"/>
      <c r="H55" s="16"/>
      <c r="I55" s="61">
        <f t="shared" ref="I55" si="47">K55+R55</f>
        <v>0</v>
      </c>
      <c r="J55" s="20">
        <f t="shared" ref="J55" si="48">P55+T55</f>
        <v>0</v>
      </c>
      <c r="K55" s="61">
        <f t="shared" ref="K55" si="49">L55+Q55</f>
        <v>0</v>
      </c>
      <c r="L55" s="61">
        <f t="shared" ref="L55" si="50">M55+N55</f>
        <v>0</v>
      </c>
      <c r="M55" s="54"/>
      <c r="N55" s="62">
        <f t="shared" si="44"/>
        <v>0</v>
      </c>
      <c r="O55" s="54"/>
      <c r="P55" s="54"/>
      <c r="Q55" s="54"/>
      <c r="R55" s="101">
        <f t="shared" si="45"/>
        <v>0</v>
      </c>
      <c r="S55" s="59"/>
      <c r="T55" s="126">
        <f t="shared" si="46"/>
        <v>0</v>
      </c>
      <c r="U55" s="128"/>
      <c r="V55" s="63"/>
      <c r="W55" s="63"/>
      <c r="X55" s="64"/>
    </row>
    <row r="56" spans="1:24">
      <c r="A56" s="71" t="s">
        <v>77</v>
      </c>
      <c r="B56" s="56">
        <v>1</v>
      </c>
      <c r="C56" s="17">
        <f>SUM(C54:C55)</f>
        <v>3</v>
      </c>
      <c r="D56" s="17">
        <f>SUM(D54:D55)</f>
        <v>1.8</v>
      </c>
      <c r="E56" s="17">
        <f>SUM(E54:E55)</f>
        <v>1.2</v>
      </c>
      <c r="F56" s="55" t="s">
        <v>13</v>
      </c>
      <c r="G56" s="56" t="s">
        <v>13</v>
      </c>
      <c r="H56" s="56" t="s">
        <v>13</v>
      </c>
      <c r="I56" s="17">
        <f>SUM(I54:I55)</f>
        <v>75</v>
      </c>
      <c r="J56" s="55" t="s">
        <v>13</v>
      </c>
      <c r="K56" s="17">
        <f>SUM(K54:K55)</f>
        <v>45</v>
      </c>
      <c r="L56" s="17">
        <f>SUM(L54:L55)</f>
        <v>45</v>
      </c>
      <c r="M56" s="17">
        <f>SUM(M54:M55)</f>
        <v>0</v>
      </c>
      <c r="N56" s="17">
        <f>SUM(N54:N55)</f>
        <v>45</v>
      </c>
      <c r="O56" s="17">
        <f>SUM(O54:O55)</f>
        <v>45</v>
      </c>
      <c r="P56" s="55" t="s">
        <v>13</v>
      </c>
      <c r="Q56" s="17">
        <f>SUM(Q54:Q55)</f>
        <v>0</v>
      </c>
      <c r="R56" s="17">
        <f>SUM(R54:R55)</f>
        <v>30</v>
      </c>
      <c r="S56" s="17">
        <f>SUM(S54:S55)</f>
        <v>15</v>
      </c>
      <c r="T56" s="55" t="s">
        <v>13</v>
      </c>
      <c r="U56" s="20" t="s">
        <v>13</v>
      </c>
      <c r="V56" s="56" t="s">
        <v>13</v>
      </c>
      <c r="W56" s="56" t="s">
        <v>13</v>
      </c>
      <c r="X56" s="72" t="s">
        <v>13</v>
      </c>
    </row>
    <row r="57" spans="1:24">
      <c r="A57" s="71" t="s">
        <v>26</v>
      </c>
      <c r="B57" s="56">
        <v>1</v>
      </c>
      <c r="C57" s="55" t="s">
        <v>13</v>
      </c>
      <c r="D57" s="55" t="s">
        <v>13</v>
      </c>
      <c r="E57" s="55" t="s">
        <v>13</v>
      </c>
      <c r="F57" s="17">
        <f>SUM(F54:F55)</f>
        <v>0.60000000000000009</v>
      </c>
      <c r="G57" s="56" t="s">
        <v>13</v>
      </c>
      <c r="H57" s="56" t="s">
        <v>13</v>
      </c>
      <c r="I57" s="56" t="s">
        <v>13</v>
      </c>
      <c r="J57" s="17">
        <f>SUM(J54:J55)</f>
        <v>15</v>
      </c>
      <c r="K57" s="56" t="s">
        <v>13</v>
      </c>
      <c r="L57" s="56" t="s">
        <v>13</v>
      </c>
      <c r="M57" s="56" t="s">
        <v>13</v>
      </c>
      <c r="N57" s="56" t="s">
        <v>13</v>
      </c>
      <c r="O57" s="56" t="s">
        <v>13</v>
      </c>
      <c r="P57" s="17">
        <f>SUM(P54:P55)</f>
        <v>0</v>
      </c>
      <c r="Q57" s="56" t="s">
        <v>13</v>
      </c>
      <c r="R57" s="56" t="s">
        <v>13</v>
      </c>
      <c r="S57" s="55" t="s">
        <v>13</v>
      </c>
      <c r="T57" s="17">
        <f>SUM(T54:T55)</f>
        <v>15</v>
      </c>
      <c r="U57" s="20" t="s">
        <v>13</v>
      </c>
      <c r="V57" s="56" t="s">
        <v>13</v>
      </c>
      <c r="W57" s="56" t="s">
        <v>13</v>
      </c>
      <c r="X57" s="72" t="s">
        <v>13</v>
      </c>
    </row>
    <row r="58" spans="1:24">
      <c r="A58" s="71" t="s">
        <v>78</v>
      </c>
      <c r="B58" s="56">
        <v>1</v>
      </c>
      <c r="C58" s="17">
        <f>SUMIF(H54:H55,"f",C54:C55)</f>
        <v>3</v>
      </c>
      <c r="D58" s="17">
        <f>SUMIF(H54:H55,"f",D54:D55)</f>
        <v>1.8</v>
      </c>
      <c r="E58" s="17">
        <f>SUMIF(H54:H55,"f",E54:E55)</f>
        <v>1.2</v>
      </c>
      <c r="F58" s="55" t="s">
        <v>13</v>
      </c>
      <c r="G58" s="56" t="s">
        <v>13</v>
      </c>
      <c r="H58" s="56" t="s">
        <v>13</v>
      </c>
      <c r="I58" s="17">
        <f>SUMIF(H54:H55,"f",I54:I55)</f>
        <v>75</v>
      </c>
      <c r="J58" s="56" t="s">
        <v>13</v>
      </c>
      <c r="K58" s="17">
        <f>SUMIF(H54:H55,"f",K54:K55)</f>
        <v>45</v>
      </c>
      <c r="L58" s="17">
        <f>SUMIF(H54:H55,"f",L54:L55)</f>
        <v>45</v>
      </c>
      <c r="M58" s="17">
        <f>SUMIF(H54:H55,"f",M54:M55)</f>
        <v>0</v>
      </c>
      <c r="N58" s="17">
        <f>SUMIF(H54:H55,"f",N54:N55)</f>
        <v>45</v>
      </c>
      <c r="O58" s="17">
        <f>SUMIF(H54:H55,"f",O54:O55)</f>
        <v>45</v>
      </c>
      <c r="P58" s="56" t="s">
        <v>13</v>
      </c>
      <c r="Q58" s="17">
        <f>SUMIF(H54:H55,"f",Q54:Q55)</f>
        <v>0</v>
      </c>
      <c r="R58" s="17">
        <f>SUMIF(H54:H55,"f",R54:R55)</f>
        <v>30</v>
      </c>
      <c r="S58" s="17">
        <f>SUMIF(H54:H55,"f",S54:S55)</f>
        <v>15</v>
      </c>
      <c r="T58" s="56" t="s">
        <v>13</v>
      </c>
      <c r="U58" s="20" t="s">
        <v>13</v>
      </c>
      <c r="V58" s="56" t="s">
        <v>13</v>
      </c>
      <c r="W58" s="56" t="s">
        <v>13</v>
      </c>
      <c r="X58" s="72" t="s">
        <v>13</v>
      </c>
    </row>
    <row r="59" spans="1:24">
      <c r="A59" s="197" t="s">
        <v>32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9"/>
    </row>
    <row r="60" spans="1:24">
      <c r="A60" s="58" t="s">
        <v>122</v>
      </c>
      <c r="B60" s="54">
        <v>1</v>
      </c>
      <c r="C60" s="59">
        <v>0.5</v>
      </c>
      <c r="D60" s="55">
        <f t="shared" ref="D60:D64" si="51">IF(C60&gt;0,K60/(I60/C60),0)</f>
        <v>0.16</v>
      </c>
      <c r="E60" s="55">
        <f t="shared" ref="E60:E64" si="52">IF(C60&gt;0,R60/(I60/C60),0)</f>
        <v>0.34</v>
      </c>
      <c r="F60" s="60">
        <f t="shared" ref="F60:F64" si="53">IF(U60&gt;0,FLOOR((P60+T60)/U60,0.1),0)</f>
        <v>0</v>
      </c>
      <c r="G60" s="16" t="s">
        <v>15</v>
      </c>
      <c r="H60" s="16" t="s">
        <v>18</v>
      </c>
      <c r="I60" s="61">
        <f>K60+R60</f>
        <v>12.5</v>
      </c>
      <c r="J60" s="20">
        <f>P60+T60</f>
        <v>0</v>
      </c>
      <c r="K60" s="61">
        <f>L60+Q60</f>
        <v>4</v>
      </c>
      <c r="L60" s="61">
        <f>M60+N60</f>
        <v>4</v>
      </c>
      <c r="M60" s="54">
        <v>4</v>
      </c>
      <c r="N60" s="62">
        <f t="shared" ref="N60:N64" si="54">O60+P60</f>
        <v>0</v>
      </c>
      <c r="O60" s="54"/>
      <c r="P60" s="54"/>
      <c r="Q60" s="54"/>
      <c r="R60" s="101">
        <f t="shared" ref="R60:R64" si="55">(C60*U60)-K60</f>
        <v>8.5</v>
      </c>
      <c r="S60" s="59">
        <v>8.5</v>
      </c>
      <c r="T60" s="126">
        <f t="shared" ref="T60:T64" si="56">R60-S60</f>
        <v>0</v>
      </c>
      <c r="U60" s="134">
        <v>25</v>
      </c>
      <c r="V60" s="63"/>
      <c r="W60" s="63"/>
      <c r="X60" s="64"/>
    </row>
    <row r="61" spans="1:24">
      <c r="A61" s="70"/>
      <c r="B61" s="54">
        <v>1</v>
      </c>
      <c r="C61" s="59"/>
      <c r="D61" s="55">
        <f t="shared" si="51"/>
        <v>0</v>
      </c>
      <c r="E61" s="55">
        <f t="shared" si="52"/>
        <v>0</v>
      </c>
      <c r="F61" s="60">
        <f t="shared" si="53"/>
        <v>0</v>
      </c>
      <c r="G61" s="16"/>
      <c r="H61" s="16"/>
      <c r="I61" s="61">
        <f t="shared" ref="I61:I64" si="57">K61+R61</f>
        <v>0</v>
      </c>
      <c r="J61" s="20">
        <f t="shared" ref="J61:J64" si="58">P61+T61</f>
        <v>0</v>
      </c>
      <c r="K61" s="61">
        <f t="shared" ref="K61:K64" si="59">L61+Q61</f>
        <v>0</v>
      </c>
      <c r="L61" s="61">
        <f t="shared" ref="L61:L64" si="60">M61+N61</f>
        <v>0</v>
      </c>
      <c r="M61" s="54"/>
      <c r="N61" s="62">
        <f t="shared" si="54"/>
        <v>0</v>
      </c>
      <c r="O61" s="54"/>
      <c r="P61" s="54"/>
      <c r="Q61" s="54"/>
      <c r="R61" s="101">
        <f t="shared" si="55"/>
        <v>0</v>
      </c>
      <c r="S61" s="59"/>
      <c r="T61" s="126">
        <f t="shared" si="56"/>
        <v>0</v>
      </c>
      <c r="U61" s="128"/>
      <c r="V61" s="63"/>
      <c r="W61" s="63"/>
      <c r="X61" s="64"/>
    </row>
    <row r="62" spans="1:24">
      <c r="A62" s="70"/>
      <c r="B62" s="54">
        <v>1</v>
      </c>
      <c r="C62" s="59"/>
      <c r="D62" s="55">
        <f t="shared" si="51"/>
        <v>0</v>
      </c>
      <c r="E62" s="55">
        <f t="shared" si="52"/>
        <v>0</v>
      </c>
      <c r="F62" s="60">
        <f t="shared" si="53"/>
        <v>0</v>
      </c>
      <c r="G62" s="16"/>
      <c r="H62" s="16"/>
      <c r="I62" s="61">
        <f t="shared" si="57"/>
        <v>0</v>
      </c>
      <c r="J62" s="20">
        <f t="shared" si="58"/>
        <v>0</v>
      </c>
      <c r="K62" s="61">
        <f t="shared" si="59"/>
        <v>0</v>
      </c>
      <c r="L62" s="61">
        <f t="shared" si="60"/>
        <v>0</v>
      </c>
      <c r="M62" s="54"/>
      <c r="N62" s="62">
        <f t="shared" si="54"/>
        <v>0</v>
      </c>
      <c r="O62" s="54"/>
      <c r="P62" s="54"/>
      <c r="Q62" s="54"/>
      <c r="R62" s="101">
        <f t="shared" si="55"/>
        <v>0</v>
      </c>
      <c r="S62" s="59"/>
      <c r="T62" s="126">
        <f t="shared" si="56"/>
        <v>0</v>
      </c>
      <c r="U62" s="128"/>
      <c r="V62" s="63"/>
      <c r="W62" s="63"/>
      <c r="X62" s="64"/>
    </row>
    <row r="63" spans="1:24">
      <c r="A63" s="70"/>
      <c r="B63" s="54">
        <v>1</v>
      </c>
      <c r="C63" s="59"/>
      <c r="D63" s="55">
        <f t="shared" si="51"/>
        <v>0</v>
      </c>
      <c r="E63" s="55">
        <f t="shared" si="52"/>
        <v>0</v>
      </c>
      <c r="F63" s="60">
        <f t="shared" si="53"/>
        <v>0</v>
      </c>
      <c r="G63" s="16"/>
      <c r="H63" s="16"/>
      <c r="I63" s="61">
        <f t="shared" si="57"/>
        <v>0</v>
      </c>
      <c r="J63" s="20">
        <f t="shared" si="58"/>
        <v>0</v>
      </c>
      <c r="K63" s="61">
        <f t="shared" si="59"/>
        <v>0</v>
      </c>
      <c r="L63" s="61">
        <f t="shared" si="60"/>
        <v>0</v>
      </c>
      <c r="M63" s="54"/>
      <c r="N63" s="62">
        <f t="shared" si="54"/>
        <v>0</v>
      </c>
      <c r="O63" s="54"/>
      <c r="P63" s="54"/>
      <c r="Q63" s="54"/>
      <c r="R63" s="101">
        <f t="shared" si="55"/>
        <v>0</v>
      </c>
      <c r="S63" s="59"/>
      <c r="T63" s="126">
        <f t="shared" si="56"/>
        <v>0</v>
      </c>
      <c r="U63" s="128"/>
      <c r="V63" s="63"/>
      <c r="W63" s="63"/>
      <c r="X63" s="64"/>
    </row>
    <row r="64" spans="1:24">
      <c r="A64" s="70"/>
      <c r="B64" s="54">
        <v>1</v>
      </c>
      <c r="C64" s="59"/>
      <c r="D64" s="55">
        <f t="shared" si="51"/>
        <v>0</v>
      </c>
      <c r="E64" s="55">
        <f t="shared" si="52"/>
        <v>0</v>
      </c>
      <c r="F64" s="60">
        <f t="shared" si="53"/>
        <v>0</v>
      </c>
      <c r="G64" s="16"/>
      <c r="H64" s="16"/>
      <c r="I64" s="61">
        <f t="shared" si="57"/>
        <v>0</v>
      </c>
      <c r="J64" s="20">
        <f t="shared" si="58"/>
        <v>0</v>
      </c>
      <c r="K64" s="61">
        <f t="shared" si="59"/>
        <v>0</v>
      </c>
      <c r="L64" s="61">
        <f t="shared" si="60"/>
        <v>0</v>
      </c>
      <c r="M64" s="54"/>
      <c r="N64" s="62">
        <f t="shared" si="54"/>
        <v>0</v>
      </c>
      <c r="O64" s="54"/>
      <c r="P64" s="54"/>
      <c r="Q64" s="54"/>
      <c r="R64" s="101">
        <f t="shared" si="55"/>
        <v>0</v>
      </c>
      <c r="S64" s="59"/>
      <c r="T64" s="126">
        <f t="shared" si="56"/>
        <v>0</v>
      </c>
      <c r="U64" s="128"/>
      <c r="V64" s="63"/>
      <c r="W64" s="63"/>
      <c r="X64" s="64"/>
    </row>
    <row r="65" spans="1:24">
      <c r="A65" s="71" t="s">
        <v>77</v>
      </c>
      <c r="B65" s="56">
        <v>1</v>
      </c>
      <c r="C65" s="17">
        <f>SUM(C60:C64)</f>
        <v>0.5</v>
      </c>
      <c r="D65" s="17">
        <f>SUM(D60:D64)</f>
        <v>0.16</v>
      </c>
      <c r="E65" s="17">
        <f>SUM(E60:E64)</f>
        <v>0.34</v>
      </c>
      <c r="F65" s="55" t="s">
        <v>13</v>
      </c>
      <c r="G65" s="56" t="s">
        <v>13</v>
      </c>
      <c r="H65" s="56" t="s">
        <v>13</v>
      </c>
      <c r="I65" s="17">
        <f>SUM(I60:I64)</f>
        <v>12.5</v>
      </c>
      <c r="J65" s="55" t="s">
        <v>13</v>
      </c>
      <c r="K65" s="17">
        <f>SUM(K60:K64)</f>
        <v>4</v>
      </c>
      <c r="L65" s="17">
        <f>SUM(L60:L64)</f>
        <v>4</v>
      </c>
      <c r="M65" s="17">
        <f>SUM(M60:M64)</f>
        <v>4</v>
      </c>
      <c r="N65" s="17">
        <f>SUM(N60:N64)</f>
        <v>0</v>
      </c>
      <c r="O65" s="17">
        <f>SUM(O60:O64)</f>
        <v>0</v>
      </c>
      <c r="P65" s="55" t="s">
        <v>13</v>
      </c>
      <c r="Q65" s="17">
        <f>SUM(Q60:Q64)</f>
        <v>0</v>
      </c>
      <c r="R65" s="17">
        <f>SUM(R60:R64)</f>
        <v>8.5</v>
      </c>
      <c r="S65" s="17">
        <f>SUM(S60:S64)</f>
        <v>8.5</v>
      </c>
      <c r="T65" s="55" t="s">
        <v>13</v>
      </c>
      <c r="U65" s="20" t="s">
        <v>13</v>
      </c>
      <c r="V65" s="56" t="s">
        <v>13</v>
      </c>
      <c r="W65" s="56" t="s">
        <v>13</v>
      </c>
      <c r="X65" s="72" t="s">
        <v>13</v>
      </c>
    </row>
    <row r="66" spans="1:24">
      <c r="A66" s="71" t="s">
        <v>26</v>
      </c>
      <c r="B66" s="56">
        <v>1</v>
      </c>
      <c r="C66" s="55" t="s">
        <v>13</v>
      </c>
      <c r="D66" s="55" t="s">
        <v>13</v>
      </c>
      <c r="E66" s="55" t="s">
        <v>13</v>
      </c>
      <c r="F66" s="17">
        <f>SUM(F60:F64)</f>
        <v>0</v>
      </c>
      <c r="G66" s="56" t="s">
        <v>13</v>
      </c>
      <c r="H66" s="56" t="s">
        <v>13</v>
      </c>
      <c r="I66" s="56" t="s">
        <v>13</v>
      </c>
      <c r="J66" s="17">
        <f>SUM(J60:J64)</f>
        <v>0</v>
      </c>
      <c r="K66" s="56" t="s">
        <v>13</v>
      </c>
      <c r="L66" s="56" t="s">
        <v>13</v>
      </c>
      <c r="M66" s="56" t="s">
        <v>13</v>
      </c>
      <c r="N66" s="56" t="s">
        <v>13</v>
      </c>
      <c r="O66" s="56" t="s">
        <v>13</v>
      </c>
      <c r="P66" s="17">
        <f>SUM(P60:P64)</f>
        <v>0</v>
      </c>
      <c r="Q66" s="56" t="s">
        <v>13</v>
      </c>
      <c r="R66" s="56" t="s">
        <v>13</v>
      </c>
      <c r="S66" s="55" t="s">
        <v>13</v>
      </c>
      <c r="T66" s="17">
        <f>SUM(T60:T64)</f>
        <v>0</v>
      </c>
      <c r="U66" s="20" t="s">
        <v>13</v>
      </c>
      <c r="V66" s="56" t="s">
        <v>13</v>
      </c>
      <c r="W66" s="56" t="s">
        <v>13</v>
      </c>
      <c r="X66" s="72" t="s">
        <v>13</v>
      </c>
    </row>
    <row r="67" spans="1:24">
      <c r="A67" s="71" t="s">
        <v>78</v>
      </c>
      <c r="B67" s="56">
        <v>1</v>
      </c>
      <c r="C67" s="17">
        <f>SUMIF(H60:H64,"f",C60:C64)</f>
        <v>0</v>
      </c>
      <c r="D67" s="17">
        <f>SUMIF(H60:H64,"f",D60:D64)</f>
        <v>0</v>
      </c>
      <c r="E67" s="17">
        <f>SUMIF(H60:H64,"f",E60:E64)</f>
        <v>0</v>
      </c>
      <c r="F67" s="55" t="s">
        <v>13</v>
      </c>
      <c r="G67" s="56" t="s">
        <v>13</v>
      </c>
      <c r="H67" s="56" t="s">
        <v>13</v>
      </c>
      <c r="I67" s="17">
        <f>SUMIF(H60:H64,"f",I60:I64)</f>
        <v>0</v>
      </c>
      <c r="J67" s="56" t="s">
        <v>13</v>
      </c>
      <c r="K67" s="17">
        <f>SUMIF(H60:H64,"f",K60:K64)</f>
        <v>0</v>
      </c>
      <c r="L67" s="17">
        <f>SUMIF(H60:H64,"f",L60:L64)</f>
        <v>0</v>
      </c>
      <c r="M67" s="17">
        <f>SUMIF(H60:H64,"f",M60:M64)</f>
        <v>0</v>
      </c>
      <c r="N67" s="17">
        <f>SUMIF(H60:H64,"f",N60:N64)</f>
        <v>0</v>
      </c>
      <c r="O67" s="17">
        <f>SUMIF(H60:H64,"f",O60:O64)</f>
        <v>0</v>
      </c>
      <c r="P67" s="56" t="s">
        <v>13</v>
      </c>
      <c r="Q67" s="17">
        <f>SUMIF(H60:H64,"f",Q60:Q64)</f>
        <v>0</v>
      </c>
      <c r="R67" s="17">
        <f>SUMIF(H60:H64,"f",R60:R64)</f>
        <v>0</v>
      </c>
      <c r="S67" s="17">
        <f>SUMIF(H60:H64,"f",S60:S64)</f>
        <v>0</v>
      </c>
      <c r="T67" s="56" t="s">
        <v>13</v>
      </c>
      <c r="U67" s="20" t="s">
        <v>13</v>
      </c>
      <c r="V67" s="56" t="s">
        <v>13</v>
      </c>
      <c r="W67" s="56" t="s">
        <v>13</v>
      </c>
      <c r="X67" s="72" t="s">
        <v>13</v>
      </c>
    </row>
    <row r="68" spans="1:24">
      <c r="A68" s="197" t="s">
        <v>33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9"/>
    </row>
    <row r="69" spans="1:24">
      <c r="A69" s="76" t="s">
        <v>121</v>
      </c>
      <c r="B69" s="54">
        <v>1</v>
      </c>
      <c r="C69" s="59">
        <v>4</v>
      </c>
      <c r="D69" s="55">
        <f t="shared" ref="D69:D70" si="61">IF(C69&gt;0,K69/(I69/C69),0)</f>
        <v>3</v>
      </c>
      <c r="E69" s="55">
        <f t="shared" ref="E69:E70" si="62">IF(C69&gt;0,R69/(I69/C69),0)</f>
        <v>1</v>
      </c>
      <c r="F69" s="60">
        <f t="shared" ref="F69:F70" si="63">IF(U69&gt;0,FLOOR((P69+T69)/U69,0.1),0)</f>
        <v>1</v>
      </c>
      <c r="G69" s="16" t="s">
        <v>15</v>
      </c>
      <c r="H69" s="16" t="s">
        <v>19</v>
      </c>
      <c r="I69" s="61">
        <f>K69+R69</f>
        <v>160</v>
      </c>
      <c r="J69" s="20">
        <f>P69+T69</f>
        <v>40</v>
      </c>
      <c r="K69" s="61">
        <f>L69+Q69</f>
        <v>120</v>
      </c>
      <c r="L69" s="61">
        <f>M69+N69</f>
        <v>0</v>
      </c>
      <c r="M69" s="54"/>
      <c r="N69" s="62">
        <f t="shared" ref="N69:N70" si="64">O69+P69</f>
        <v>0</v>
      </c>
      <c r="O69" s="54"/>
      <c r="P69" s="54"/>
      <c r="Q69" s="54">
        <v>120</v>
      </c>
      <c r="R69" s="101">
        <f t="shared" ref="R69:R70" si="65">(C69*U69)-K69</f>
        <v>40</v>
      </c>
      <c r="S69" s="59"/>
      <c r="T69" s="126">
        <f t="shared" ref="T69:T70" si="66">R69-S69</f>
        <v>40</v>
      </c>
      <c r="U69" s="135">
        <v>40</v>
      </c>
      <c r="V69" s="63">
        <v>50</v>
      </c>
      <c r="W69" s="63">
        <v>50</v>
      </c>
      <c r="X69" s="64"/>
    </row>
    <row r="70" spans="1:24">
      <c r="A70" s="70"/>
      <c r="B70" s="54">
        <v>1</v>
      </c>
      <c r="C70" s="59"/>
      <c r="D70" s="55">
        <f t="shared" si="61"/>
        <v>0</v>
      </c>
      <c r="E70" s="55">
        <f t="shared" si="62"/>
        <v>0</v>
      </c>
      <c r="F70" s="60">
        <f t="shared" si="63"/>
        <v>0</v>
      </c>
      <c r="G70" s="16"/>
      <c r="H70" s="16"/>
      <c r="I70" s="61">
        <f t="shared" ref="I70" si="67">K70+R70</f>
        <v>0</v>
      </c>
      <c r="J70" s="20">
        <f t="shared" ref="J70" si="68">P70+T70</f>
        <v>0</v>
      </c>
      <c r="K70" s="61">
        <f t="shared" ref="K70" si="69">L70+Q70</f>
        <v>0</v>
      </c>
      <c r="L70" s="61">
        <f t="shared" ref="L70" si="70">M70+N70</f>
        <v>0</v>
      </c>
      <c r="M70" s="54"/>
      <c r="N70" s="62">
        <f t="shared" si="64"/>
        <v>0</v>
      </c>
      <c r="O70" s="54"/>
      <c r="P70" s="54"/>
      <c r="Q70" s="54"/>
      <c r="R70" s="101">
        <f t="shared" si="65"/>
        <v>0</v>
      </c>
      <c r="S70" s="59"/>
      <c r="T70" s="126">
        <f t="shared" si="66"/>
        <v>0</v>
      </c>
      <c r="U70" s="128"/>
      <c r="V70" s="63"/>
      <c r="W70" s="63"/>
      <c r="X70" s="64"/>
    </row>
    <row r="71" spans="1:24">
      <c r="A71" s="71" t="s">
        <v>77</v>
      </c>
      <c r="B71" s="56">
        <v>1</v>
      </c>
      <c r="C71" s="17">
        <f>SUM(C69:C70)</f>
        <v>4</v>
      </c>
      <c r="D71" s="17">
        <f>SUM(D69:D70)</f>
        <v>3</v>
      </c>
      <c r="E71" s="17">
        <f>SUM(E69:E70)</f>
        <v>1</v>
      </c>
      <c r="F71" s="55" t="s">
        <v>13</v>
      </c>
      <c r="G71" s="56" t="s">
        <v>13</v>
      </c>
      <c r="H71" s="56" t="s">
        <v>13</v>
      </c>
      <c r="I71" s="17">
        <f>SUM(I69:I70)</f>
        <v>160</v>
      </c>
      <c r="J71" s="55" t="s">
        <v>13</v>
      </c>
      <c r="K71" s="17">
        <f>SUM(K69:K70)</f>
        <v>120</v>
      </c>
      <c r="L71" s="17">
        <f>SUM(L69:L70)</f>
        <v>0</v>
      </c>
      <c r="M71" s="17">
        <f>SUM(M69:M70)</f>
        <v>0</v>
      </c>
      <c r="N71" s="17">
        <f>SUM(N69:N70)</f>
        <v>0</v>
      </c>
      <c r="O71" s="17">
        <f>SUM(O69:O70)</f>
        <v>0</v>
      </c>
      <c r="P71" s="55" t="s">
        <v>13</v>
      </c>
      <c r="Q71" s="17">
        <f>SUM(Q69:Q70)</f>
        <v>120</v>
      </c>
      <c r="R71" s="17">
        <f>SUM(R69:R70)</f>
        <v>40</v>
      </c>
      <c r="S71" s="17">
        <f>SUM(S69:S70)</f>
        <v>0</v>
      </c>
      <c r="T71" s="55" t="s">
        <v>13</v>
      </c>
      <c r="U71" s="20" t="s">
        <v>13</v>
      </c>
      <c r="V71" s="56" t="s">
        <v>13</v>
      </c>
      <c r="W71" s="56" t="s">
        <v>13</v>
      </c>
      <c r="X71" s="72" t="s">
        <v>13</v>
      </c>
    </row>
    <row r="72" spans="1:24">
      <c r="A72" s="71" t="s">
        <v>26</v>
      </c>
      <c r="B72" s="56">
        <v>1</v>
      </c>
      <c r="C72" s="55" t="s">
        <v>13</v>
      </c>
      <c r="D72" s="55" t="s">
        <v>13</v>
      </c>
      <c r="E72" s="55" t="s">
        <v>13</v>
      </c>
      <c r="F72" s="17">
        <f>SUM(F69:F70)</f>
        <v>1</v>
      </c>
      <c r="G72" s="56" t="s">
        <v>13</v>
      </c>
      <c r="H72" s="56" t="s">
        <v>13</v>
      </c>
      <c r="I72" s="56" t="s">
        <v>13</v>
      </c>
      <c r="J72" s="17">
        <f>SUM(J69:J70)</f>
        <v>40</v>
      </c>
      <c r="K72" s="56" t="s">
        <v>13</v>
      </c>
      <c r="L72" s="56" t="s">
        <v>13</v>
      </c>
      <c r="M72" s="56" t="s">
        <v>13</v>
      </c>
      <c r="N72" s="56" t="s">
        <v>13</v>
      </c>
      <c r="O72" s="56" t="s">
        <v>13</v>
      </c>
      <c r="P72" s="17">
        <f>SUM(P69:P70)</f>
        <v>0</v>
      </c>
      <c r="Q72" s="56" t="s">
        <v>13</v>
      </c>
      <c r="R72" s="56" t="s">
        <v>13</v>
      </c>
      <c r="S72" s="55" t="s">
        <v>13</v>
      </c>
      <c r="T72" s="17">
        <f>SUM(T69:T70)</f>
        <v>40</v>
      </c>
      <c r="U72" s="20" t="s">
        <v>13</v>
      </c>
      <c r="V72" s="56" t="s">
        <v>13</v>
      </c>
      <c r="W72" s="56" t="s">
        <v>13</v>
      </c>
      <c r="X72" s="72" t="s">
        <v>13</v>
      </c>
    </row>
    <row r="73" spans="1:24">
      <c r="A73" s="71" t="s">
        <v>78</v>
      </c>
      <c r="B73" s="56">
        <v>1</v>
      </c>
      <c r="C73" s="17">
        <f>SUMIF(H69:H70,"f",C69:C70)</f>
        <v>4</v>
      </c>
      <c r="D73" s="17">
        <f>SUMIF(H69:H70,"f",D69:D70)</f>
        <v>3</v>
      </c>
      <c r="E73" s="17">
        <f>SUMIF(H69:H70,"f",E69:E70)</f>
        <v>1</v>
      </c>
      <c r="F73" s="55" t="s">
        <v>13</v>
      </c>
      <c r="G73" s="56" t="s">
        <v>13</v>
      </c>
      <c r="H73" s="56" t="s">
        <v>13</v>
      </c>
      <c r="I73" s="17">
        <f>SUMIF(H69:H70,"f",I69:I70)</f>
        <v>160</v>
      </c>
      <c r="J73" s="56" t="s">
        <v>13</v>
      </c>
      <c r="K73" s="17">
        <f>SUMIF(H69:H70,"f",K69:K70)</f>
        <v>120</v>
      </c>
      <c r="L73" s="17">
        <f>SUMIF(H69:H70,"f",L69:L70)</f>
        <v>0</v>
      </c>
      <c r="M73" s="17">
        <f>SUMIF(H69:H70,"f",M69:M70)</f>
        <v>0</v>
      </c>
      <c r="N73" s="17">
        <f>SUMIF(H69:H70,"f",N69:N70)</f>
        <v>0</v>
      </c>
      <c r="O73" s="17">
        <f>SUMIF(H69:H70,"f",O69:O70)</f>
        <v>0</v>
      </c>
      <c r="P73" s="56" t="s">
        <v>13</v>
      </c>
      <c r="Q73" s="17">
        <f>SUMIF(H69:H70,"f",Q69:Q70)</f>
        <v>120</v>
      </c>
      <c r="R73" s="17">
        <f>SUMIF(H69:H70,"f",R69:R70)</f>
        <v>40</v>
      </c>
      <c r="S73" s="17">
        <f>SUMIF(H69:H70,"f",S69:S70)</f>
        <v>0</v>
      </c>
      <c r="T73" s="56" t="s">
        <v>13</v>
      </c>
      <c r="U73" s="20" t="s">
        <v>13</v>
      </c>
      <c r="V73" s="56" t="s">
        <v>13</v>
      </c>
      <c r="W73" s="56" t="s">
        <v>13</v>
      </c>
      <c r="X73" s="72" t="s">
        <v>13</v>
      </c>
    </row>
    <row r="74" spans="1:24" ht="16.5">
      <c r="A74" s="77" t="s">
        <v>76</v>
      </c>
      <c r="B74" s="78">
        <v>1</v>
      </c>
      <c r="C74" s="79">
        <f>SUM(C21,C28,C39,C50,C56,C65,C71)</f>
        <v>30</v>
      </c>
      <c r="D74" s="79">
        <f>SUM(D21,D28,D39,D50,D56,D65,D71)</f>
        <v>17.542962962962964</v>
      </c>
      <c r="E74" s="79">
        <f>SUM(E21,E28,E39,E50,E56,E65,E71)</f>
        <v>12.457037037037036</v>
      </c>
      <c r="F74" s="79">
        <f>SUM(F22,F29,F40,F51,F57,F66,F72)</f>
        <v>10.799999999999999</v>
      </c>
      <c r="G74" s="80" t="s">
        <v>13</v>
      </c>
      <c r="H74" s="80" t="s">
        <v>13</v>
      </c>
      <c r="I74" s="79">
        <f>SUM(I21,I28,I39,I50,I56,I65,I71)</f>
        <v>844</v>
      </c>
      <c r="J74" s="79">
        <f>SUM(J22,J29,J40,J51,J57,J66,J72)</f>
        <v>299.5</v>
      </c>
      <c r="K74" s="79">
        <f>SUM(K21,K28,K39,K50,K56,K65,K71)</f>
        <v>501</v>
      </c>
      <c r="L74" s="79">
        <f>SUM(L21,L28,L39,L50,L56,L65,L71)</f>
        <v>364</v>
      </c>
      <c r="M74" s="79">
        <f>SUM(M21,M28,M39,M50,M56,M65,M71)</f>
        <v>109</v>
      </c>
      <c r="N74" s="79">
        <f>SUM(N21,N28,N39,N50,N56,N65,N71)</f>
        <v>255</v>
      </c>
      <c r="O74" s="79">
        <f>SUM(O21,O28,O39,O50,O56,O65,O71)</f>
        <v>75</v>
      </c>
      <c r="P74" s="79">
        <f>SUM(P22,P29,P40,P51,P57,P66,P72)</f>
        <v>180</v>
      </c>
      <c r="Q74" s="79">
        <f>SUM(Q21,Q28,Q39,Q50,Q56,Q65,Q71)</f>
        <v>137</v>
      </c>
      <c r="R74" s="79">
        <f>SUM(R21,R28,R39,R50,R56,R65,R71)</f>
        <v>343</v>
      </c>
      <c r="S74" s="79">
        <f>SUM(S21,S28,S39,S50,S56,S65,S71)</f>
        <v>223.5</v>
      </c>
      <c r="T74" s="79">
        <f>SUM(T22,T29,T40,T51,T57,T66,T72)</f>
        <v>119.5</v>
      </c>
      <c r="U74" s="80" t="s">
        <v>13</v>
      </c>
      <c r="V74" s="80" t="s">
        <v>13</v>
      </c>
      <c r="W74" s="80" t="s">
        <v>13</v>
      </c>
      <c r="X74" s="81" t="s">
        <v>13</v>
      </c>
    </row>
    <row r="75" spans="1:24">
      <c r="A75" s="203" t="s">
        <v>79</v>
      </c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5"/>
    </row>
    <row r="76" spans="1:24">
      <c r="A76" s="197" t="s">
        <v>28</v>
      </c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9"/>
    </row>
    <row r="77" spans="1:24">
      <c r="A77" s="70"/>
      <c r="B77" s="54">
        <v>2</v>
      </c>
      <c r="C77" s="59"/>
      <c r="D77" s="55">
        <f t="shared" ref="D77:D79" si="71">IF(C77&gt;0,K77/(I77/C77),0)</f>
        <v>0</v>
      </c>
      <c r="E77" s="55">
        <f t="shared" ref="E77:E79" si="72">IF(C77&gt;0,R77/(I77/C77),0)</f>
        <v>0</v>
      </c>
      <c r="F77" s="60">
        <f t="shared" ref="F77:F79" si="73">IF(U77&gt;0,FLOOR((P77+T77)/U77,0.1),0)</f>
        <v>0</v>
      </c>
      <c r="G77" s="16"/>
      <c r="H77" s="16"/>
      <c r="I77" s="61">
        <f t="shared" ref="I77:I79" si="74">K77+R77</f>
        <v>0</v>
      </c>
      <c r="J77" s="20">
        <f t="shared" ref="J77:J79" si="75">P77+T77</f>
        <v>0</v>
      </c>
      <c r="K77" s="61">
        <f t="shared" ref="K77:K79" si="76">L77+Q77</f>
        <v>0</v>
      </c>
      <c r="L77" s="61">
        <f t="shared" ref="L77:L79" si="77">M77+N77</f>
        <v>0</v>
      </c>
      <c r="M77" s="54"/>
      <c r="N77" s="62">
        <f t="shared" ref="N77:N79" si="78">O77+P77</f>
        <v>0</v>
      </c>
      <c r="O77" s="54"/>
      <c r="P77" s="54"/>
      <c r="Q77" s="54"/>
      <c r="R77" s="101">
        <f t="shared" ref="R77:R79" si="79">(C77*U77)-K77</f>
        <v>0</v>
      </c>
      <c r="S77" s="59"/>
      <c r="T77" s="126">
        <f t="shared" ref="T77:T79" si="80">R77-S77</f>
        <v>0</v>
      </c>
      <c r="U77" s="128"/>
      <c r="V77" s="63"/>
      <c r="W77" s="63"/>
      <c r="X77" s="64"/>
    </row>
    <row r="78" spans="1:24">
      <c r="A78" s="70"/>
      <c r="B78" s="54">
        <v>2</v>
      </c>
      <c r="C78" s="59"/>
      <c r="D78" s="55">
        <f t="shared" si="71"/>
        <v>0</v>
      </c>
      <c r="E78" s="55">
        <f t="shared" si="72"/>
        <v>0</v>
      </c>
      <c r="F78" s="60">
        <f t="shared" si="73"/>
        <v>0</v>
      </c>
      <c r="G78" s="16"/>
      <c r="H78" s="16"/>
      <c r="I78" s="61">
        <f t="shared" si="74"/>
        <v>0</v>
      </c>
      <c r="J78" s="20">
        <f t="shared" si="75"/>
        <v>0</v>
      </c>
      <c r="K78" s="61">
        <f t="shared" si="76"/>
        <v>0</v>
      </c>
      <c r="L78" s="61">
        <f t="shared" si="77"/>
        <v>0</v>
      </c>
      <c r="M78" s="54"/>
      <c r="N78" s="62">
        <f t="shared" si="78"/>
        <v>0</v>
      </c>
      <c r="O78" s="54"/>
      <c r="P78" s="54"/>
      <c r="Q78" s="54"/>
      <c r="R78" s="101">
        <f t="shared" si="79"/>
        <v>0</v>
      </c>
      <c r="S78" s="59"/>
      <c r="T78" s="126">
        <f t="shared" si="80"/>
        <v>0</v>
      </c>
      <c r="U78" s="128"/>
      <c r="V78" s="63"/>
      <c r="W78" s="63"/>
      <c r="X78" s="64"/>
    </row>
    <row r="79" spans="1:24">
      <c r="A79" s="70"/>
      <c r="B79" s="54">
        <v>2</v>
      </c>
      <c r="C79" s="59"/>
      <c r="D79" s="55">
        <f t="shared" si="71"/>
        <v>0</v>
      </c>
      <c r="E79" s="55">
        <f t="shared" si="72"/>
        <v>0</v>
      </c>
      <c r="F79" s="60">
        <f t="shared" si="73"/>
        <v>0</v>
      </c>
      <c r="G79" s="16"/>
      <c r="H79" s="16"/>
      <c r="I79" s="61">
        <f t="shared" si="74"/>
        <v>0</v>
      </c>
      <c r="J79" s="20">
        <f t="shared" si="75"/>
        <v>0</v>
      </c>
      <c r="K79" s="61">
        <f t="shared" si="76"/>
        <v>0</v>
      </c>
      <c r="L79" s="61">
        <f t="shared" si="77"/>
        <v>0</v>
      </c>
      <c r="M79" s="54"/>
      <c r="N79" s="62">
        <f t="shared" si="78"/>
        <v>0</v>
      </c>
      <c r="O79" s="54"/>
      <c r="P79" s="54"/>
      <c r="Q79" s="54"/>
      <c r="R79" s="101">
        <f t="shared" si="79"/>
        <v>0</v>
      </c>
      <c r="S79" s="59"/>
      <c r="T79" s="126">
        <f t="shared" si="80"/>
        <v>0</v>
      </c>
      <c r="U79" s="128"/>
      <c r="V79" s="63"/>
      <c r="W79" s="63"/>
      <c r="X79" s="64"/>
    </row>
    <row r="80" spans="1:24">
      <c r="A80" s="71" t="s">
        <v>77</v>
      </c>
      <c r="B80" s="56">
        <v>2</v>
      </c>
      <c r="C80" s="17">
        <f>SUM(C77:C79)</f>
        <v>0</v>
      </c>
      <c r="D80" s="17">
        <f>SUM(D77:D79)</f>
        <v>0</v>
      </c>
      <c r="E80" s="17">
        <f>SUM(E77:E79)</f>
        <v>0</v>
      </c>
      <c r="F80" s="55" t="s">
        <v>13</v>
      </c>
      <c r="G80" s="56" t="s">
        <v>13</v>
      </c>
      <c r="H80" s="56" t="s">
        <v>13</v>
      </c>
      <c r="I80" s="17">
        <f>SUM(I77:I79)</f>
        <v>0</v>
      </c>
      <c r="J80" s="55" t="s">
        <v>13</v>
      </c>
      <c r="K80" s="17">
        <f>SUM(K77:K79)</f>
        <v>0</v>
      </c>
      <c r="L80" s="17">
        <f>SUM(L77:L79)</f>
        <v>0</v>
      </c>
      <c r="M80" s="17">
        <f>SUM(M77:M79)</f>
        <v>0</v>
      </c>
      <c r="N80" s="17">
        <f>SUM(N77:N79)</f>
        <v>0</v>
      </c>
      <c r="O80" s="17">
        <f>SUM(O77:O79)</f>
        <v>0</v>
      </c>
      <c r="P80" s="55" t="s">
        <v>13</v>
      </c>
      <c r="Q80" s="17">
        <f>SUM(Q77:Q79)</f>
        <v>0</v>
      </c>
      <c r="R80" s="17">
        <f>SUM(R77:R79)</f>
        <v>0</v>
      </c>
      <c r="S80" s="17">
        <f>SUM(S77:S79)</f>
        <v>0</v>
      </c>
      <c r="T80" s="55" t="s">
        <v>13</v>
      </c>
      <c r="U80" s="20" t="s">
        <v>13</v>
      </c>
      <c r="V80" s="56" t="s">
        <v>13</v>
      </c>
      <c r="W80" s="56" t="s">
        <v>13</v>
      </c>
      <c r="X80" s="72" t="s">
        <v>13</v>
      </c>
    </row>
    <row r="81" spans="1:24">
      <c r="A81" s="71" t="s">
        <v>26</v>
      </c>
      <c r="B81" s="56">
        <v>2</v>
      </c>
      <c r="C81" s="55" t="s">
        <v>13</v>
      </c>
      <c r="D81" s="55" t="s">
        <v>13</v>
      </c>
      <c r="E81" s="55" t="s">
        <v>13</v>
      </c>
      <c r="F81" s="17">
        <f>SUM(F77:F79)</f>
        <v>0</v>
      </c>
      <c r="G81" s="56" t="s">
        <v>13</v>
      </c>
      <c r="H81" s="56" t="s">
        <v>13</v>
      </c>
      <c r="I81" s="56" t="s">
        <v>13</v>
      </c>
      <c r="J81" s="17">
        <f>SUM(J77:J79)</f>
        <v>0</v>
      </c>
      <c r="K81" s="56" t="s">
        <v>13</v>
      </c>
      <c r="L81" s="56" t="s">
        <v>13</v>
      </c>
      <c r="M81" s="56" t="s">
        <v>13</v>
      </c>
      <c r="N81" s="56" t="s">
        <v>13</v>
      </c>
      <c r="O81" s="56" t="s">
        <v>13</v>
      </c>
      <c r="P81" s="17">
        <f>SUM(P77:P79)</f>
        <v>0</v>
      </c>
      <c r="Q81" s="56" t="s">
        <v>13</v>
      </c>
      <c r="R81" s="56" t="s">
        <v>13</v>
      </c>
      <c r="S81" s="55" t="s">
        <v>13</v>
      </c>
      <c r="T81" s="17">
        <f>SUM(T77:T79)</f>
        <v>0</v>
      </c>
      <c r="U81" s="20" t="s">
        <v>13</v>
      </c>
      <c r="V81" s="56" t="s">
        <v>13</v>
      </c>
      <c r="W81" s="56" t="s">
        <v>13</v>
      </c>
      <c r="X81" s="72" t="s">
        <v>13</v>
      </c>
    </row>
    <row r="82" spans="1:24">
      <c r="A82" s="71" t="s">
        <v>78</v>
      </c>
      <c r="B82" s="56">
        <v>2</v>
      </c>
      <c r="C82" s="17">
        <f>SUMIF(H77:H79,"f",C77:C79)</f>
        <v>0</v>
      </c>
      <c r="D82" s="17">
        <f>SUMIF(H77:H79,"f",D77:D79)</f>
        <v>0</v>
      </c>
      <c r="E82" s="17">
        <f>SUMIF(H77:H79,"f",E77:E79)</f>
        <v>0</v>
      </c>
      <c r="F82" s="55" t="s">
        <v>13</v>
      </c>
      <c r="G82" s="56" t="s">
        <v>13</v>
      </c>
      <c r="H82" s="56" t="s">
        <v>13</v>
      </c>
      <c r="I82" s="17">
        <f>SUMIF(H77:H79,"f",I77:I79)</f>
        <v>0</v>
      </c>
      <c r="J82" s="56" t="s">
        <v>13</v>
      </c>
      <c r="K82" s="17">
        <f>SUMIF(H77:H79,"f",K77:K79)</f>
        <v>0</v>
      </c>
      <c r="L82" s="17">
        <f>SUMIF(H77:H79,"f",L77:L79)</f>
        <v>0</v>
      </c>
      <c r="M82" s="17">
        <f>SUMIF(H77:H79,"f",M77:M79)</f>
        <v>0</v>
      </c>
      <c r="N82" s="17">
        <f>SUMIF(H77:H79,"f",N77:N79)</f>
        <v>0</v>
      </c>
      <c r="O82" s="17">
        <f>SUMIF(H77:H79,"f",O77:O79)</f>
        <v>0</v>
      </c>
      <c r="P82" s="56" t="s">
        <v>13</v>
      </c>
      <c r="Q82" s="17">
        <f>SUMIF(H77:H79,"f",Q77:Q79)</f>
        <v>0</v>
      </c>
      <c r="R82" s="17">
        <f>SUMIF(H77:H79,"f",R77:R79)</f>
        <v>0</v>
      </c>
      <c r="S82" s="17">
        <f>SUMIF(H77:H79,"f",S77:S79)</f>
        <v>0</v>
      </c>
      <c r="T82" s="56" t="s">
        <v>13</v>
      </c>
      <c r="U82" s="20" t="s">
        <v>13</v>
      </c>
      <c r="V82" s="56" t="s">
        <v>13</v>
      </c>
      <c r="W82" s="56" t="s">
        <v>13</v>
      </c>
      <c r="X82" s="72" t="s">
        <v>13</v>
      </c>
    </row>
    <row r="83" spans="1:24">
      <c r="A83" s="197" t="s">
        <v>29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9"/>
    </row>
    <row r="84" spans="1:24">
      <c r="A84" s="70"/>
      <c r="B84" s="54">
        <v>2</v>
      </c>
      <c r="C84" s="59"/>
      <c r="D84" s="55">
        <f t="shared" ref="D84:D86" si="81">IF(C84&gt;0,K84/(I84/C84),0)</f>
        <v>0</v>
      </c>
      <c r="E84" s="55">
        <f t="shared" ref="E84:E86" si="82">IF(C84&gt;0,R84/(I84/C84),0)</f>
        <v>0</v>
      </c>
      <c r="F84" s="60">
        <f t="shared" ref="F84:F86" si="83">IF(U84&gt;0,FLOOR((P84+T84)/U84,0.1),0)</f>
        <v>0</v>
      </c>
      <c r="G84" s="16"/>
      <c r="H84" s="16"/>
      <c r="I84" s="61">
        <f>K84+R84</f>
        <v>0</v>
      </c>
      <c r="J84" s="20">
        <f>P84+T84</f>
        <v>0</v>
      </c>
      <c r="K84" s="61">
        <f>L84+Q84</f>
        <v>0</v>
      </c>
      <c r="L84" s="61">
        <f>M84+N84</f>
        <v>0</v>
      </c>
      <c r="M84" s="54"/>
      <c r="N84" s="62">
        <f t="shared" ref="N84:N86" si="84">O84+P84</f>
        <v>0</v>
      </c>
      <c r="O84" s="54"/>
      <c r="P84" s="54"/>
      <c r="Q84" s="54"/>
      <c r="R84" s="101">
        <f t="shared" ref="R84:R86" si="85">(C84*U84)-K84</f>
        <v>0</v>
      </c>
      <c r="S84" s="59"/>
      <c r="T84" s="126">
        <f t="shared" ref="T84:T86" si="86">R84-S84</f>
        <v>0</v>
      </c>
      <c r="U84" s="128"/>
      <c r="V84" s="63"/>
      <c r="W84" s="63"/>
      <c r="X84" s="64"/>
    </row>
    <row r="85" spans="1:24">
      <c r="A85" s="70"/>
      <c r="B85" s="54">
        <v>2</v>
      </c>
      <c r="C85" s="59"/>
      <c r="D85" s="55">
        <f t="shared" si="81"/>
        <v>0</v>
      </c>
      <c r="E85" s="55">
        <f t="shared" si="82"/>
        <v>0</v>
      </c>
      <c r="F85" s="60">
        <f t="shared" si="83"/>
        <v>0</v>
      </c>
      <c r="G85" s="16"/>
      <c r="H85" s="16"/>
      <c r="I85" s="61">
        <f t="shared" ref="I85:I86" si="87">K85+R85</f>
        <v>0</v>
      </c>
      <c r="J85" s="20">
        <f t="shared" ref="J85:J86" si="88">P85+T85</f>
        <v>0</v>
      </c>
      <c r="K85" s="61">
        <f t="shared" ref="K85:K86" si="89">L85+Q85</f>
        <v>0</v>
      </c>
      <c r="L85" s="61">
        <f t="shared" ref="L85:L86" si="90">M85+N85</f>
        <v>0</v>
      </c>
      <c r="M85" s="54"/>
      <c r="N85" s="62">
        <f t="shared" si="84"/>
        <v>0</v>
      </c>
      <c r="O85" s="54"/>
      <c r="P85" s="54"/>
      <c r="Q85" s="54"/>
      <c r="R85" s="101">
        <f t="shared" si="85"/>
        <v>0</v>
      </c>
      <c r="S85" s="59"/>
      <c r="T85" s="126">
        <f t="shared" si="86"/>
        <v>0</v>
      </c>
      <c r="U85" s="128"/>
      <c r="V85" s="63"/>
      <c r="W85" s="63"/>
      <c r="X85" s="64"/>
    </row>
    <row r="86" spans="1:24">
      <c r="A86" s="70"/>
      <c r="B86" s="54">
        <v>2</v>
      </c>
      <c r="C86" s="59"/>
      <c r="D86" s="55">
        <f t="shared" si="81"/>
        <v>0</v>
      </c>
      <c r="E86" s="55">
        <f t="shared" si="82"/>
        <v>0</v>
      </c>
      <c r="F86" s="60">
        <f t="shared" si="83"/>
        <v>0</v>
      </c>
      <c r="G86" s="16"/>
      <c r="H86" s="16"/>
      <c r="I86" s="61">
        <f t="shared" si="87"/>
        <v>0</v>
      </c>
      <c r="J86" s="20">
        <f t="shared" si="88"/>
        <v>0</v>
      </c>
      <c r="K86" s="61">
        <f t="shared" si="89"/>
        <v>0</v>
      </c>
      <c r="L86" s="61">
        <f t="shared" si="90"/>
        <v>0</v>
      </c>
      <c r="M86" s="54"/>
      <c r="N86" s="62">
        <f t="shared" si="84"/>
        <v>0</v>
      </c>
      <c r="O86" s="54"/>
      <c r="P86" s="54"/>
      <c r="Q86" s="54"/>
      <c r="R86" s="101">
        <f t="shared" si="85"/>
        <v>0</v>
      </c>
      <c r="S86" s="59"/>
      <c r="T86" s="126">
        <f t="shared" si="86"/>
        <v>0</v>
      </c>
      <c r="U86" s="128"/>
      <c r="V86" s="63"/>
      <c r="W86" s="63"/>
      <c r="X86" s="64"/>
    </row>
    <row r="87" spans="1:24">
      <c r="A87" s="71" t="s">
        <v>77</v>
      </c>
      <c r="B87" s="56">
        <v>2</v>
      </c>
      <c r="C87" s="17">
        <f>SUM(C84:C86)</f>
        <v>0</v>
      </c>
      <c r="D87" s="17">
        <f>SUM(D84:D86)</f>
        <v>0</v>
      </c>
      <c r="E87" s="17">
        <f>SUM(E84:E86)</f>
        <v>0</v>
      </c>
      <c r="F87" s="55" t="s">
        <v>13</v>
      </c>
      <c r="G87" s="56" t="s">
        <v>13</v>
      </c>
      <c r="H87" s="56" t="s">
        <v>13</v>
      </c>
      <c r="I87" s="17">
        <f>SUM(I84:I86)</f>
        <v>0</v>
      </c>
      <c r="J87" s="55" t="s">
        <v>13</v>
      </c>
      <c r="K87" s="17">
        <f>SUM(K84:K86)</f>
        <v>0</v>
      </c>
      <c r="L87" s="17">
        <f>SUM(L84:L86)</f>
        <v>0</v>
      </c>
      <c r="M87" s="17">
        <f>SUM(M84:M86)</f>
        <v>0</v>
      </c>
      <c r="N87" s="17">
        <f>SUM(N84:N86)</f>
        <v>0</v>
      </c>
      <c r="O87" s="17">
        <f>SUM(O84:O86)</f>
        <v>0</v>
      </c>
      <c r="P87" s="55" t="s">
        <v>13</v>
      </c>
      <c r="Q87" s="17">
        <f>SUM(Q84:Q86)</f>
        <v>0</v>
      </c>
      <c r="R87" s="17">
        <f>SUM(R84:R86)</f>
        <v>0</v>
      </c>
      <c r="S87" s="17">
        <f>SUM(S84:S86)</f>
        <v>0</v>
      </c>
      <c r="T87" s="55" t="s">
        <v>13</v>
      </c>
      <c r="U87" s="20" t="s">
        <v>13</v>
      </c>
      <c r="V87" s="56" t="s">
        <v>13</v>
      </c>
      <c r="W87" s="56" t="s">
        <v>13</v>
      </c>
      <c r="X87" s="72" t="s">
        <v>13</v>
      </c>
    </row>
    <row r="88" spans="1:24">
      <c r="A88" s="71" t="s">
        <v>26</v>
      </c>
      <c r="B88" s="56">
        <v>2</v>
      </c>
      <c r="C88" s="55" t="s">
        <v>13</v>
      </c>
      <c r="D88" s="55" t="s">
        <v>13</v>
      </c>
      <c r="E88" s="55" t="s">
        <v>13</v>
      </c>
      <c r="F88" s="17">
        <f>SUM(F84:F86)</f>
        <v>0</v>
      </c>
      <c r="G88" s="56" t="s">
        <v>13</v>
      </c>
      <c r="H88" s="56" t="s">
        <v>13</v>
      </c>
      <c r="I88" s="56" t="s">
        <v>13</v>
      </c>
      <c r="J88" s="17">
        <f>SUM(J84:J86)</f>
        <v>0</v>
      </c>
      <c r="K88" s="56" t="s">
        <v>13</v>
      </c>
      <c r="L88" s="56" t="s">
        <v>13</v>
      </c>
      <c r="M88" s="56" t="s">
        <v>13</v>
      </c>
      <c r="N88" s="56" t="s">
        <v>13</v>
      </c>
      <c r="O88" s="56" t="s">
        <v>13</v>
      </c>
      <c r="P88" s="17">
        <f>SUM(P84:P86)</f>
        <v>0</v>
      </c>
      <c r="Q88" s="56" t="s">
        <v>13</v>
      </c>
      <c r="R88" s="56" t="s">
        <v>13</v>
      </c>
      <c r="S88" s="55" t="s">
        <v>13</v>
      </c>
      <c r="T88" s="17">
        <f>SUM(T84:T86)</f>
        <v>0</v>
      </c>
      <c r="U88" s="20" t="s">
        <v>13</v>
      </c>
      <c r="V88" s="56" t="s">
        <v>13</v>
      </c>
      <c r="W88" s="56" t="s">
        <v>13</v>
      </c>
      <c r="X88" s="72" t="s">
        <v>13</v>
      </c>
    </row>
    <row r="89" spans="1:24">
      <c r="A89" s="71" t="s">
        <v>78</v>
      </c>
      <c r="B89" s="56">
        <v>2</v>
      </c>
      <c r="C89" s="17">
        <f>SUMIF(H84:H86,"f",C84:C86)</f>
        <v>0</v>
      </c>
      <c r="D89" s="17">
        <f>SUMIF(H84:H86,"f",D84:D86)</f>
        <v>0</v>
      </c>
      <c r="E89" s="17">
        <f>SUMIF(H84:H86,"f",E84:E86)</f>
        <v>0</v>
      </c>
      <c r="F89" s="55" t="s">
        <v>13</v>
      </c>
      <c r="G89" s="56" t="s">
        <v>13</v>
      </c>
      <c r="H89" s="56" t="s">
        <v>13</v>
      </c>
      <c r="I89" s="17">
        <f>SUMIF(H84:H86,"f",I84:I86)</f>
        <v>0</v>
      </c>
      <c r="J89" s="56" t="s">
        <v>13</v>
      </c>
      <c r="K89" s="17">
        <f>SUMIF(H84:H86,"f",K84:K86)</f>
        <v>0</v>
      </c>
      <c r="L89" s="17">
        <f>SUMIF(H84:H86,"f",L84:L86)</f>
        <v>0</v>
      </c>
      <c r="M89" s="17">
        <f>SUMIF(H84:H86,"f",M84:M86)</f>
        <v>0</v>
      </c>
      <c r="N89" s="17">
        <f>SUMIF(H84:H86,"f",N84:N86)</f>
        <v>0</v>
      </c>
      <c r="O89" s="17">
        <f>SUMIF(H84:H86,"f",O84:O86)</f>
        <v>0</v>
      </c>
      <c r="P89" s="56" t="s">
        <v>13</v>
      </c>
      <c r="Q89" s="17">
        <f>SUMIF(H84:H86,"f",Q84:Q86)</f>
        <v>0</v>
      </c>
      <c r="R89" s="17">
        <f>SUMIF(H84:H86,"f",R84:R86)</f>
        <v>0</v>
      </c>
      <c r="S89" s="17">
        <f>SUMIF(H84:H86,"f",S84:S86)</f>
        <v>0</v>
      </c>
      <c r="T89" s="56" t="s">
        <v>13</v>
      </c>
      <c r="U89" s="20" t="s">
        <v>13</v>
      </c>
      <c r="V89" s="56" t="s">
        <v>13</v>
      </c>
      <c r="W89" s="56" t="s">
        <v>13</v>
      </c>
      <c r="X89" s="72" t="s">
        <v>13</v>
      </c>
    </row>
    <row r="90" spans="1:24">
      <c r="A90" s="197" t="s">
        <v>30</v>
      </c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9"/>
    </row>
    <row r="91" spans="1:24">
      <c r="A91" s="74" t="s">
        <v>123</v>
      </c>
      <c r="B91" s="54">
        <v>2</v>
      </c>
      <c r="C91" s="59">
        <v>4</v>
      </c>
      <c r="D91" s="55">
        <f t="shared" ref="D91:D97" si="91">IF(C91&gt;0,K91/(I91/C91),0)</f>
        <v>1.96</v>
      </c>
      <c r="E91" s="55">
        <f t="shared" ref="E91:E97" si="92">IF(C91&gt;0,R91/(I91/C91),0)</f>
        <v>2.04</v>
      </c>
      <c r="F91" s="60">
        <f t="shared" ref="F91:F97" si="93">IF(U91&gt;0,FLOOR((P91+T91)/U91,0.1),0)</f>
        <v>2</v>
      </c>
      <c r="G91" s="16" t="s">
        <v>16</v>
      </c>
      <c r="H91" s="16" t="s">
        <v>18</v>
      </c>
      <c r="I91" s="61">
        <f>K91+R91</f>
        <v>100</v>
      </c>
      <c r="J91" s="20">
        <f>P91+T91</f>
        <v>51</v>
      </c>
      <c r="K91" s="61">
        <f>L91+Q91</f>
        <v>49</v>
      </c>
      <c r="L91" s="61">
        <f>M91+N91</f>
        <v>45</v>
      </c>
      <c r="M91" s="54">
        <v>15</v>
      </c>
      <c r="N91" s="62">
        <f t="shared" ref="N91:N97" si="94">O91+P91</f>
        <v>30</v>
      </c>
      <c r="O91" s="54"/>
      <c r="P91" s="54">
        <v>30</v>
      </c>
      <c r="Q91" s="54">
        <v>4</v>
      </c>
      <c r="R91" s="101">
        <f t="shared" ref="R91:R97" si="95">(C91*U91)-K91</f>
        <v>51</v>
      </c>
      <c r="S91" s="59">
        <v>30</v>
      </c>
      <c r="T91" s="126">
        <f t="shared" ref="T91:T97" si="96">R91-S91</f>
        <v>21</v>
      </c>
      <c r="U91" s="127">
        <v>25</v>
      </c>
      <c r="V91" s="63">
        <v>60</v>
      </c>
      <c r="W91" s="63">
        <v>25</v>
      </c>
      <c r="X91" s="64">
        <v>15</v>
      </c>
    </row>
    <row r="92" spans="1:24">
      <c r="A92" s="82" t="s">
        <v>124</v>
      </c>
      <c r="B92" s="54">
        <v>2</v>
      </c>
      <c r="C92" s="59">
        <v>4</v>
      </c>
      <c r="D92" s="55">
        <f t="shared" si="91"/>
        <v>1.96</v>
      </c>
      <c r="E92" s="55">
        <f t="shared" si="92"/>
        <v>2.04</v>
      </c>
      <c r="F92" s="60">
        <f t="shared" si="93"/>
        <v>0.4</v>
      </c>
      <c r="G92" s="16" t="s">
        <v>16</v>
      </c>
      <c r="H92" s="16" t="s">
        <v>18</v>
      </c>
      <c r="I92" s="61">
        <f t="shared" ref="I92:I97" si="97">K92+R92</f>
        <v>100</v>
      </c>
      <c r="J92" s="20">
        <f t="shared" ref="J92:J97" si="98">P92+T92</f>
        <v>11</v>
      </c>
      <c r="K92" s="61">
        <f t="shared" ref="K92:K97" si="99">L92+Q92</f>
        <v>49</v>
      </c>
      <c r="L92" s="61">
        <f t="shared" ref="L92:L97" si="100">M92+N92</f>
        <v>45</v>
      </c>
      <c r="M92" s="54">
        <v>30</v>
      </c>
      <c r="N92" s="62">
        <f t="shared" si="94"/>
        <v>15</v>
      </c>
      <c r="O92" s="54">
        <v>15</v>
      </c>
      <c r="P92" s="54"/>
      <c r="Q92" s="54">
        <v>4</v>
      </c>
      <c r="R92" s="101">
        <f t="shared" si="95"/>
        <v>51</v>
      </c>
      <c r="S92" s="59">
        <v>40</v>
      </c>
      <c r="T92" s="126">
        <f t="shared" si="96"/>
        <v>11</v>
      </c>
      <c r="U92" s="127">
        <v>25</v>
      </c>
      <c r="V92" s="63">
        <v>70</v>
      </c>
      <c r="W92" s="63">
        <v>15</v>
      </c>
      <c r="X92" s="64">
        <v>15</v>
      </c>
    </row>
    <row r="93" spans="1:24">
      <c r="A93" s="70"/>
      <c r="B93" s="54">
        <v>2</v>
      </c>
      <c r="C93" s="59"/>
      <c r="D93" s="55">
        <f t="shared" si="91"/>
        <v>0</v>
      </c>
      <c r="E93" s="55">
        <f t="shared" si="92"/>
        <v>0</v>
      </c>
      <c r="F93" s="60">
        <f t="shared" si="93"/>
        <v>0</v>
      </c>
      <c r="G93" s="16"/>
      <c r="H93" s="16"/>
      <c r="I93" s="61">
        <f t="shared" si="97"/>
        <v>0</v>
      </c>
      <c r="J93" s="20">
        <f t="shared" si="98"/>
        <v>0</v>
      </c>
      <c r="K93" s="61">
        <f t="shared" si="99"/>
        <v>0</v>
      </c>
      <c r="L93" s="61">
        <f t="shared" si="100"/>
        <v>0</v>
      </c>
      <c r="M93" s="54"/>
      <c r="N93" s="62">
        <f t="shared" si="94"/>
        <v>0</v>
      </c>
      <c r="O93" s="54"/>
      <c r="P93" s="54"/>
      <c r="Q93" s="54"/>
      <c r="R93" s="101">
        <f t="shared" si="95"/>
        <v>0</v>
      </c>
      <c r="S93" s="59"/>
      <c r="T93" s="126">
        <f t="shared" si="96"/>
        <v>0</v>
      </c>
      <c r="U93" s="128"/>
      <c r="V93" s="63"/>
      <c r="W93" s="63"/>
      <c r="X93" s="64"/>
    </row>
    <row r="94" spans="1:24">
      <c r="A94" s="70"/>
      <c r="B94" s="54">
        <v>2</v>
      </c>
      <c r="C94" s="59"/>
      <c r="D94" s="55">
        <f t="shared" si="91"/>
        <v>0</v>
      </c>
      <c r="E94" s="55">
        <f t="shared" si="92"/>
        <v>0</v>
      </c>
      <c r="F94" s="60">
        <f t="shared" si="93"/>
        <v>0</v>
      </c>
      <c r="G94" s="16"/>
      <c r="H94" s="16"/>
      <c r="I94" s="61">
        <f t="shared" si="97"/>
        <v>0</v>
      </c>
      <c r="J94" s="20">
        <f t="shared" si="98"/>
        <v>0</v>
      </c>
      <c r="K94" s="61">
        <f t="shared" si="99"/>
        <v>0</v>
      </c>
      <c r="L94" s="61">
        <f t="shared" si="100"/>
        <v>0</v>
      </c>
      <c r="M94" s="54"/>
      <c r="N94" s="62">
        <f t="shared" si="94"/>
        <v>0</v>
      </c>
      <c r="O94" s="54"/>
      <c r="P94" s="54"/>
      <c r="Q94" s="54"/>
      <c r="R94" s="101">
        <f t="shared" si="95"/>
        <v>0</v>
      </c>
      <c r="S94" s="59"/>
      <c r="T94" s="126">
        <f t="shared" si="96"/>
        <v>0</v>
      </c>
      <c r="U94" s="128"/>
      <c r="V94" s="63"/>
      <c r="W94" s="63"/>
      <c r="X94" s="64"/>
    </row>
    <row r="95" spans="1:24">
      <c r="A95" s="70"/>
      <c r="B95" s="54">
        <v>2</v>
      </c>
      <c r="C95" s="59"/>
      <c r="D95" s="55">
        <f t="shared" si="91"/>
        <v>0</v>
      </c>
      <c r="E95" s="55">
        <f t="shared" si="92"/>
        <v>0</v>
      </c>
      <c r="F95" s="60">
        <f t="shared" si="93"/>
        <v>0</v>
      </c>
      <c r="G95" s="16"/>
      <c r="H95" s="16"/>
      <c r="I95" s="61">
        <f t="shared" si="97"/>
        <v>0</v>
      </c>
      <c r="J95" s="20">
        <f t="shared" si="98"/>
        <v>0</v>
      </c>
      <c r="K95" s="61">
        <f t="shared" si="99"/>
        <v>0</v>
      </c>
      <c r="L95" s="61">
        <f t="shared" si="100"/>
        <v>0</v>
      </c>
      <c r="M95" s="54"/>
      <c r="N95" s="62">
        <f t="shared" si="94"/>
        <v>0</v>
      </c>
      <c r="O95" s="54"/>
      <c r="P95" s="54"/>
      <c r="Q95" s="54"/>
      <c r="R95" s="101">
        <f t="shared" si="95"/>
        <v>0</v>
      </c>
      <c r="S95" s="59"/>
      <c r="T95" s="126">
        <f t="shared" si="96"/>
        <v>0</v>
      </c>
      <c r="U95" s="128"/>
      <c r="V95" s="63"/>
      <c r="W95" s="63"/>
      <c r="X95" s="64"/>
    </row>
    <row r="96" spans="1:24">
      <c r="A96" s="70"/>
      <c r="B96" s="54">
        <v>2</v>
      </c>
      <c r="C96" s="59"/>
      <c r="D96" s="55">
        <f t="shared" si="91"/>
        <v>0</v>
      </c>
      <c r="E96" s="55">
        <f t="shared" si="92"/>
        <v>0</v>
      </c>
      <c r="F96" s="60">
        <f t="shared" si="93"/>
        <v>0</v>
      </c>
      <c r="G96" s="16"/>
      <c r="H96" s="16"/>
      <c r="I96" s="61">
        <f t="shared" si="97"/>
        <v>0</v>
      </c>
      <c r="J96" s="20">
        <f t="shared" si="98"/>
        <v>0</v>
      </c>
      <c r="K96" s="61">
        <f t="shared" si="99"/>
        <v>0</v>
      </c>
      <c r="L96" s="61">
        <f t="shared" si="100"/>
        <v>0</v>
      </c>
      <c r="M96" s="54"/>
      <c r="N96" s="62">
        <f t="shared" si="94"/>
        <v>0</v>
      </c>
      <c r="O96" s="54"/>
      <c r="P96" s="54"/>
      <c r="Q96" s="54"/>
      <c r="R96" s="101">
        <f t="shared" si="95"/>
        <v>0</v>
      </c>
      <c r="S96" s="59"/>
      <c r="T96" s="126">
        <f t="shared" si="96"/>
        <v>0</v>
      </c>
      <c r="U96" s="128"/>
      <c r="V96" s="63"/>
      <c r="W96" s="63"/>
      <c r="X96" s="64"/>
    </row>
    <row r="97" spans="1:24">
      <c r="A97" s="70"/>
      <c r="B97" s="54">
        <v>2</v>
      </c>
      <c r="C97" s="59"/>
      <c r="D97" s="55">
        <f t="shared" si="91"/>
        <v>0</v>
      </c>
      <c r="E97" s="55">
        <f t="shared" si="92"/>
        <v>0</v>
      </c>
      <c r="F97" s="60">
        <f t="shared" si="93"/>
        <v>0</v>
      </c>
      <c r="G97" s="16"/>
      <c r="H97" s="16"/>
      <c r="I97" s="61">
        <f t="shared" si="97"/>
        <v>0</v>
      </c>
      <c r="J97" s="20">
        <f t="shared" si="98"/>
        <v>0</v>
      </c>
      <c r="K97" s="61">
        <f t="shared" si="99"/>
        <v>0</v>
      </c>
      <c r="L97" s="61">
        <f t="shared" si="100"/>
        <v>0</v>
      </c>
      <c r="M97" s="54"/>
      <c r="N97" s="62">
        <f t="shared" si="94"/>
        <v>0</v>
      </c>
      <c r="O97" s="54"/>
      <c r="P97" s="54"/>
      <c r="Q97" s="54"/>
      <c r="R97" s="101">
        <f t="shared" si="95"/>
        <v>0</v>
      </c>
      <c r="S97" s="59"/>
      <c r="T97" s="126">
        <f t="shared" si="96"/>
        <v>0</v>
      </c>
      <c r="U97" s="128"/>
      <c r="V97" s="63"/>
      <c r="W97" s="63"/>
      <c r="X97" s="64"/>
    </row>
    <row r="98" spans="1:24">
      <c r="A98" s="71" t="s">
        <v>77</v>
      </c>
      <c r="B98" s="56">
        <v>2</v>
      </c>
      <c r="C98" s="17">
        <f>SUM(C91:C97)</f>
        <v>8</v>
      </c>
      <c r="D98" s="17">
        <f>SUM(D91:D97)</f>
        <v>3.92</v>
      </c>
      <c r="E98" s="17">
        <f>SUM(E91:E97)</f>
        <v>4.08</v>
      </c>
      <c r="F98" s="55" t="s">
        <v>13</v>
      </c>
      <c r="G98" s="56" t="s">
        <v>13</v>
      </c>
      <c r="H98" s="56" t="s">
        <v>13</v>
      </c>
      <c r="I98" s="17">
        <f>SUM(I91:I97)</f>
        <v>200</v>
      </c>
      <c r="J98" s="55" t="s">
        <v>13</v>
      </c>
      <c r="K98" s="17">
        <f>SUM(K91:K97)</f>
        <v>98</v>
      </c>
      <c r="L98" s="17">
        <f>SUM(L91:L97)</f>
        <v>90</v>
      </c>
      <c r="M98" s="17">
        <f>SUM(M91:M97)</f>
        <v>45</v>
      </c>
      <c r="N98" s="17">
        <f>SUM(N91:N97)</f>
        <v>45</v>
      </c>
      <c r="O98" s="17">
        <f>SUM(O91:O97)</f>
        <v>15</v>
      </c>
      <c r="P98" s="55" t="s">
        <v>13</v>
      </c>
      <c r="Q98" s="17">
        <f>SUM(Q91:Q97)</f>
        <v>8</v>
      </c>
      <c r="R98" s="17">
        <f>SUM(R91:R97)</f>
        <v>102</v>
      </c>
      <c r="S98" s="17">
        <f>SUM(S91:S97)</f>
        <v>70</v>
      </c>
      <c r="T98" s="55" t="s">
        <v>13</v>
      </c>
      <c r="U98" s="20" t="s">
        <v>13</v>
      </c>
      <c r="V98" s="56" t="s">
        <v>13</v>
      </c>
      <c r="W98" s="56" t="s">
        <v>13</v>
      </c>
      <c r="X98" s="72" t="s">
        <v>13</v>
      </c>
    </row>
    <row r="99" spans="1:24">
      <c r="A99" s="71" t="s">
        <v>26</v>
      </c>
      <c r="B99" s="56">
        <v>2</v>
      </c>
      <c r="C99" s="55" t="s">
        <v>13</v>
      </c>
      <c r="D99" s="55" t="s">
        <v>13</v>
      </c>
      <c r="E99" s="55" t="s">
        <v>13</v>
      </c>
      <c r="F99" s="17">
        <f>SUM(F91:F97)</f>
        <v>2.4</v>
      </c>
      <c r="G99" s="56" t="s">
        <v>13</v>
      </c>
      <c r="H99" s="56" t="s">
        <v>13</v>
      </c>
      <c r="I99" s="56" t="s">
        <v>13</v>
      </c>
      <c r="J99" s="17">
        <f>SUM(J91:J97)</f>
        <v>62</v>
      </c>
      <c r="K99" s="56" t="s">
        <v>13</v>
      </c>
      <c r="L99" s="56" t="s">
        <v>13</v>
      </c>
      <c r="M99" s="56" t="s">
        <v>13</v>
      </c>
      <c r="N99" s="56" t="s">
        <v>13</v>
      </c>
      <c r="O99" s="56" t="s">
        <v>13</v>
      </c>
      <c r="P99" s="17">
        <f>SUM(P91:P97)</f>
        <v>30</v>
      </c>
      <c r="Q99" s="56" t="s">
        <v>13</v>
      </c>
      <c r="R99" s="56" t="s">
        <v>13</v>
      </c>
      <c r="S99" s="55" t="s">
        <v>13</v>
      </c>
      <c r="T99" s="17">
        <f>SUM(T91:T97)</f>
        <v>32</v>
      </c>
      <c r="U99" s="20" t="s">
        <v>13</v>
      </c>
      <c r="V99" s="56" t="s">
        <v>13</v>
      </c>
      <c r="W99" s="56" t="s">
        <v>13</v>
      </c>
      <c r="X99" s="72" t="s">
        <v>13</v>
      </c>
    </row>
    <row r="100" spans="1:24">
      <c r="A100" s="71" t="s">
        <v>78</v>
      </c>
      <c r="B100" s="56">
        <v>2</v>
      </c>
      <c r="C100" s="17">
        <f>SUMIF(H91:H97,"f",C91:C97)</f>
        <v>0</v>
      </c>
      <c r="D100" s="17">
        <f>SUMIF(H91:H97,"f",D91:D97)</f>
        <v>0</v>
      </c>
      <c r="E100" s="17">
        <f>SUMIF(H91:H97,"f",E91:E97)</f>
        <v>0</v>
      </c>
      <c r="F100" s="55" t="s">
        <v>13</v>
      </c>
      <c r="G100" s="56" t="s">
        <v>13</v>
      </c>
      <c r="H100" s="56" t="s">
        <v>13</v>
      </c>
      <c r="I100" s="17">
        <f>SUMIF(H91:H97,"f",I91:I97)</f>
        <v>0</v>
      </c>
      <c r="J100" s="56" t="s">
        <v>13</v>
      </c>
      <c r="K100" s="17">
        <f>SUMIF(H91:H97,"f",K91:K97)</f>
        <v>0</v>
      </c>
      <c r="L100" s="17">
        <f>SUMIF(H91:H97,"f",L91:L97)</f>
        <v>0</v>
      </c>
      <c r="M100" s="17">
        <f>SUMIF(H91:H97,"f",M91:M97)</f>
        <v>0</v>
      </c>
      <c r="N100" s="17">
        <f>SUMIF(H91:H97,"f",N91:N97)</f>
        <v>0</v>
      </c>
      <c r="O100" s="17">
        <f>SUMIF(H91:H97,"f",O91:O97)</f>
        <v>0</v>
      </c>
      <c r="P100" s="56" t="s">
        <v>13</v>
      </c>
      <c r="Q100" s="17">
        <f>SUMIF(H91:H97,"f",Q91:Q97)</f>
        <v>0</v>
      </c>
      <c r="R100" s="17">
        <f>SUMIF(H91:H97,"f",R91:R97)</f>
        <v>0</v>
      </c>
      <c r="S100" s="17">
        <f>SUMIF(H91:H97,"f",S91:S97)</f>
        <v>0</v>
      </c>
      <c r="T100" s="56" t="s">
        <v>13</v>
      </c>
      <c r="U100" s="20" t="s">
        <v>13</v>
      </c>
      <c r="V100" s="56" t="s">
        <v>13</v>
      </c>
      <c r="W100" s="56" t="s">
        <v>13</v>
      </c>
      <c r="X100" s="72" t="s">
        <v>13</v>
      </c>
    </row>
    <row r="101" spans="1:24">
      <c r="A101" s="197" t="s">
        <v>31</v>
      </c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9"/>
    </row>
    <row r="102" spans="1:24">
      <c r="A102" s="58" t="s">
        <v>143</v>
      </c>
      <c r="B102" s="54">
        <v>2</v>
      </c>
      <c r="C102" s="59">
        <v>2.5</v>
      </c>
      <c r="D102" s="55">
        <f t="shared" ref="D102:D108" si="101">IF(C102&gt;0,K102/(I102/C102),0)</f>
        <v>1.7407407407407407</v>
      </c>
      <c r="E102" s="55">
        <f t="shared" ref="E102:E108" si="102">IF(C102&gt;0,R102/(I102/C102),0)</f>
        <v>0.7592592592592593</v>
      </c>
      <c r="F102" s="60">
        <f t="shared" ref="F102:F108" si="103">IF(U102&gt;0,FLOOR((P102+T102)/U102,0.1),0)</f>
        <v>0.4</v>
      </c>
      <c r="G102" s="16" t="s">
        <v>20</v>
      </c>
      <c r="H102" s="16" t="s">
        <v>18</v>
      </c>
      <c r="I102" s="61">
        <f>K102+R102</f>
        <v>67.5</v>
      </c>
      <c r="J102" s="20">
        <f>P102+T102</f>
        <v>12.5</v>
      </c>
      <c r="K102" s="61">
        <f>L102+Q102</f>
        <v>47</v>
      </c>
      <c r="L102" s="61">
        <f>M102+N102</f>
        <v>45</v>
      </c>
      <c r="M102" s="54">
        <v>15</v>
      </c>
      <c r="N102" s="62">
        <f t="shared" ref="N102:N108" si="104">O102+P102</f>
        <v>30</v>
      </c>
      <c r="O102" s="54">
        <v>20</v>
      </c>
      <c r="P102" s="54">
        <v>10</v>
      </c>
      <c r="Q102" s="54">
        <v>2</v>
      </c>
      <c r="R102" s="101">
        <f t="shared" ref="R102:R107" si="105">(C102*U102)-K102</f>
        <v>20.5</v>
      </c>
      <c r="S102" s="59">
        <v>18</v>
      </c>
      <c r="T102" s="126">
        <f t="shared" ref="T102:T107" si="106">R102-S102</f>
        <v>2.5</v>
      </c>
      <c r="U102" s="134">
        <v>27</v>
      </c>
      <c r="V102" s="63">
        <v>60</v>
      </c>
      <c r="W102" s="63">
        <v>25</v>
      </c>
      <c r="X102" s="64">
        <v>15</v>
      </c>
    </row>
    <row r="103" spans="1:24">
      <c r="A103" s="74" t="s">
        <v>144</v>
      </c>
      <c r="B103" s="54">
        <v>2</v>
      </c>
      <c r="C103" s="59">
        <v>2.5</v>
      </c>
      <c r="D103" s="55">
        <f t="shared" si="101"/>
        <v>1.7407407407407407</v>
      </c>
      <c r="E103" s="55">
        <f t="shared" si="102"/>
        <v>0.7592592592592593</v>
      </c>
      <c r="F103" s="60">
        <f t="shared" si="103"/>
        <v>1.5</v>
      </c>
      <c r="G103" s="16" t="s">
        <v>20</v>
      </c>
      <c r="H103" s="16" t="s">
        <v>18</v>
      </c>
      <c r="I103" s="61">
        <f t="shared" ref="I103:I108" si="107">K103+R103</f>
        <v>67.5</v>
      </c>
      <c r="J103" s="20">
        <f t="shared" ref="J103:J108" si="108">P103+T103</f>
        <v>41.5</v>
      </c>
      <c r="K103" s="61">
        <f t="shared" ref="K103:K108" si="109">L103+Q103</f>
        <v>47</v>
      </c>
      <c r="L103" s="61">
        <f t="shared" ref="L103:L108" si="110">M103+N103</f>
        <v>45</v>
      </c>
      <c r="M103" s="54">
        <v>15</v>
      </c>
      <c r="N103" s="62">
        <f t="shared" si="104"/>
        <v>30</v>
      </c>
      <c r="O103" s="54"/>
      <c r="P103" s="54">
        <v>30</v>
      </c>
      <c r="Q103" s="54">
        <v>2</v>
      </c>
      <c r="R103" s="101">
        <f t="shared" si="105"/>
        <v>20.5</v>
      </c>
      <c r="S103" s="59">
        <v>9</v>
      </c>
      <c r="T103" s="126">
        <f t="shared" si="106"/>
        <v>11.5</v>
      </c>
      <c r="U103" s="134">
        <v>27</v>
      </c>
      <c r="V103" s="63">
        <v>65</v>
      </c>
      <c r="W103" s="63">
        <v>0</v>
      </c>
      <c r="X103" s="64">
        <v>35</v>
      </c>
    </row>
    <row r="104" spans="1:24" ht="25.5">
      <c r="A104" s="73" t="s">
        <v>145</v>
      </c>
      <c r="B104" s="66">
        <v>2</v>
      </c>
      <c r="C104" s="67">
        <v>2.5</v>
      </c>
      <c r="D104" s="55">
        <f t="shared" si="101"/>
        <v>1.7407407407407407</v>
      </c>
      <c r="E104" s="55">
        <f t="shared" si="102"/>
        <v>0.7592592592592593</v>
      </c>
      <c r="F104" s="55">
        <f t="shared" si="103"/>
        <v>1.5</v>
      </c>
      <c r="G104" s="57" t="s">
        <v>20</v>
      </c>
      <c r="H104" s="57" t="s">
        <v>18</v>
      </c>
      <c r="I104" s="20">
        <f t="shared" si="107"/>
        <v>67.5</v>
      </c>
      <c r="J104" s="20">
        <f t="shared" si="108"/>
        <v>41.5</v>
      </c>
      <c r="K104" s="20">
        <f t="shared" si="109"/>
        <v>47</v>
      </c>
      <c r="L104" s="20">
        <f t="shared" si="110"/>
        <v>45</v>
      </c>
      <c r="M104" s="66">
        <v>15</v>
      </c>
      <c r="N104" s="56">
        <f t="shared" si="104"/>
        <v>30</v>
      </c>
      <c r="O104" s="66"/>
      <c r="P104" s="66">
        <v>30</v>
      </c>
      <c r="Q104" s="66">
        <v>2</v>
      </c>
      <c r="R104" s="101">
        <f t="shared" si="105"/>
        <v>20.5</v>
      </c>
      <c r="S104" s="67">
        <v>9</v>
      </c>
      <c r="T104" s="126">
        <f t="shared" si="106"/>
        <v>11.5</v>
      </c>
      <c r="U104" s="134">
        <v>27</v>
      </c>
      <c r="V104" s="68">
        <v>40</v>
      </c>
      <c r="W104" s="68">
        <v>30</v>
      </c>
      <c r="X104" s="69">
        <v>30</v>
      </c>
    </row>
    <row r="105" spans="1:24">
      <c r="A105" s="74" t="s">
        <v>146</v>
      </c>
      <c r="B105" s="54">
        <v>2</v>
      </c>
      <c r="C105" s="59">
        <v>2</v>
      </c>
      <c r="D105" s="55">
        <f t="shared" si="101"/>
        <v>1.1428571428571428</v>
      </c>
      <c r="E105" s="55">
        <f t="shared" si="102"/>
        <v>0.8571428571428571</v>
      </c>
      <c r="F105" s="60">
        <f t="shared" si="103"/>
        <v>0.30000000000000004</v>
      </c>
      <c r="G105" s="16" t="s">
        <v>20</v>
      </c>
      <c r="H105" s="16" t="s">
        <v>19</v>
      </c>
      <c r="I105" s="61">
        <f t="shared" si="107"/>
        <v>56</v>
      </c>
      <c r="J105" s="20">
        <f t="shared" si="108"/>
        <v>9</v>
      </c>
      <c r="K105" s="61">
        <f t="shared" si="109"/>
        <v>32</v>
      </c>
      <c r="L105" s="61">
        <f t="shared" si="110"/>
        <v>30</v>
      </c>
      <c r="M105" s="54">
        <v>15</v>
      </c>
      <c r="N105" s="62">
        <f t="shared" si="104"/>
        <v>15</v>
      </c>
      <c r="O105" s="54">
        <v>15</v>
      </c>
      <c r="P105" s="54"/>
      <c r="Q105" s="54">
        <v>2</v>
      </c>
      <c r="R105" s="101">
        <f t="shared" si="105"/>
        <v>24</v>
      </c>
      <c r="S105" s="59">
        <v>15</v>
      </c>
      <c r="T105" s="126">
        <f t="shared" si="106"/>
        <v>9</v>
      </c>
      <c r="U105" s="127">
        <v>28</v>
      </c>
      <c r="V105" s="63">
        <v>60</v>
      </c>
      <c r="W105" s="63">
        <v>40</v>
      </c>
      <c r="X105" s="64"/>
    </row>
    <row r="106" spans="1:24">
      <c r="A106" s="74" t="s">
        <v>147</v>
      </c>
      <c r="B106" s="54">
        <v>2</v>
      </c>
      <c r="C106" s="59">
        <v>1</v>
      </c>
      <c r="D106" s="55">
        <f t="shared" si="101"/>
        <v>0.9</v>
      </c>
      <c r="E106" s="55">
        <f t="shared" si="102"/>
        <v>0.1</v>
      </c>
      <c r="F106" s="60">
        <f t="shared" si="103"/>
        <v>0</v>
      </c>
      <c r="G106" s="16" t="s">
        <v>20</v>
      </c>
      <c r="H106" s="16" t="s">
        <v>19</v>
      </c>
      <c r="I106" s="61">
        <f t="shared" si="107"/>
        <v>30</v>
      </c>
      <c r="J106" s="20">
        <f t="shared" si="108"/>
        <v>0</v>
      </c>
      <c r="K106" s="61">
        <f t="shared" si="109"/>
        <v>27</v>
      </c>
      <c r="L106" s="61">
        <f t="shared" si="110"/>
        <v>25</v>
      </c>
      <c r="M106" s="54">
        <v>10</v>
      </c>
      <c r="N106" s="62">
        <f t="shared" si="104"/>
        <v>15</v>
      </c>
      <c r="O106" s="54">
        <v>15</v>
      </c>
      <c r="P106" s="54"/>
      <c r="Q106" s="54">
        <v>2</v>
      </c>
      <c r="R106" s="101">
        <f t="shared" si="105"/>
        <v>3</v>
      </c>
      <c r="S106" s="59">
        <v>3</v>
      </c>
      <c r="T106" s="126">
        <f t="shared" si="106"/>
        <v>0</v>
      </c>
      <c r="U106" s="127">
        <v>30</v>
      </c>
      <c r="V106" s="63">
        <v>40</v>
      </c>
      <c r="W106" s="63">
        <v>60</v>
      </c>
      <c r="X106" s="64"/>
    </row>
    <row r="107" spans="1:24">
      <c r="A107" s="76" t="s">
        <v>137</v>
      </c>
      <c r="B107" s="54">
        <v>2</v>
      </c>
      <c r="C107" s="59">
        <v>7</v>
      </c>
      <c r="D107" s="101">
        <f t="shared" si="101"/>
        <v>2</v>
      </c>
      <c r="E107" s="101">
        <f t="shared" si="102"/>
        <v>5</v>
      </c>
      <c r="F107" s="102">
        <f t="shared" si="103"/>
        <v>2.4000000000000004</v>
      </c>
      <c r="G107" s="16" t="s">
        <v>15</v>
      </c>
      <c r="H107" s="16" t="s">
        <v>19</v>
      </c>
      <c r="I107" s="103">
        <f t="shared" si="107"/>
        <v>175</v>
      </c>
      <c r="J107" s="104">
        <f t="shared" si="108"/>
        <v>60</v>
      </c>
      <c r="K107" s="103">
        <f t="shared" si="109"/>
        <v>50</v>
      </c>
      <c r="L107" s="103">
        <f t="shared" si="110"/>
        <v>0</v>
      </c>
      <c r="M107" s="54"/>
      <c r="N107" s="105">
        <f t="shared" si="104"/>
        <v>0</v>
      </c>
      <c r="O107" s="54"/>
      <c r="P107" s="54"/>
      <c r="Q107" s="54">
        <v>50</v>
      </c>
      <c r="R107" s="101">
        <f t="shared" si="105"/>
        <v>125</v>
      </c>
      <c r="S107" s="59">
        <v>65</v>
      </c>
      <c r="T107" s="126">
        <f t="shared" si="106"/>
        <v>60</v>
      </c>
      <c r="U107" s="127">
        <v>25</v>
      </c>
      <c r="V107" s="63">
        <v>100</v>
      </c>
      <c r="W107" s="63"/>
      <c r="X107" s="64"/>
    </row>
    <row r="108" spans="1:24">
      <c r="A108" s="70"/>
      <c r="B108" s="54">
        <v>2</v>
      </c>
      <c r="C108" s="59"/>
      <c r="D108" s="55">
        <f t="shared" si="101"/>
        <v>0</v>
      </c>
      <c r="E108" s="55">
        <f t="shared" si="102"/>
        <v>0</v>
      </c>
      <c r="F108" s="60">
        <f t="shared" si="103"/>
        <v>0</v>
      </c>
      <c r="G108" s="16"/>
      <c r="H108" s="16"/>
      <c r="I108" s="61">
        <f t="shared" si="107"/>
        <v>0</v>
      </c>
      <c r="J108" s="20">
        <f t="shared" si="108"/>
        <v>0</v>
      </c>
      <c r="K108" s="61">
        <f t="shared" si="109"/>
        <v>0</v>
      </c>
      <c r="L108" s="61">
        <f t="shared" si="110"/>
        <v>0</v>
      </c>
      <c r="M108" s="54"/>
      <c r="N108" s="62">
        <f t="shared" si="104"/>
        <v>0</v>
      </c>
      <c r="O108" s="54"/>
      <c r="P108" s="54"/>
      <c r="Q108" s="54"/>
      <c r="R108" s="101">
        <f t="shared" ref="R108" si="111">(C108*U108)-K108</f>
        <v>0</v>
      </c>
      <c r="S108" s="59"/>
      <c r="T108" s="126">
        <f t="shared" ref="T108" si="112">R108-S108</f>
        <v>0</v>
      </c>
      <c r="U108" s="128"/>
      <c r="V108" s="63"/>
      <c r="W108" s="63"/>
      <c r="X108" s="64"/>
    </row>
    <row r="109" spans="1:24">
      <c r="A109" s="71" t="s">
        <v>77</v>
      </c>
      <c r="B109" s="56">
        <v>2</v>
      </c>
      <c r="C109" s="17">
        <f>SUM(C102:C108)</f>
        <v>17.5</v>
      </c>
      <c r="D109" s="17">
        <f>SUM(D102:D108)</f>
        <v>9.2650793650793659</v>
      </c>
      <c r="E109" s="17">
        <f>SUM(E102:E108)</f>
        <v>8.2349206349206341</v>
      </c>
      <c r="F109" s="55" t="s">
        <v>13</v>
      </c>
      <c r="G109" s="56" t="s">
        <v>13</v>
      </c>
      <c r="H109" s="56" t="s">
        <v>13</v>
      </c>
      <c r="I109" s="17">
        <f>SUM(I102:I108)</f>
        <v>463.5</v>
      </c>
      <c r="J109" s="55" t="s">
        <v>13</v>
      </c>
      <c r="K109" s="17">
        <f>SUM(K102:K108)</f>
        <v>250</v>
      </c>
      <c r="L109" s="17">
        <f>SUM(L102:L108)</f>
        <v>190</v>
      </c>
      <c r="M109" s="17">
        <f>SUM(M102:M108)</f>
        <v>70</v>
      </c>
      <c r="N109" s="17">
        <f>SUM(N102:N108)</f>
        <v>120</v>
      </c>
      <c r="O109" s="17">
        <f>SUM(O102:O108)</f>
        <v>50</v>
      </c>
      <c r="P109" s="55" t="s">
        <v>13</v>
      </c>
      <c r="Q109" s="17">
        <f>SUM(Q102:Q108)</f>
        <v>60</v>
      </c>
      <c r="R109" s="17">
        <f>SUM(R102:R108)</f>
        <v>213.5</v>
      </c>
      <c r="S109" s="17">
        <f>SUM(S102:S108)</f>
        <v>119</v>
      </c>
      <c r="T109" s="55" t="s">
        <v>13</v>
      </c>
      <c r="U109" s="20" t="s">
        <v>13</v>
      </c>
      <c r="V109" s="56" t="s">
        <v>13</v>
      </c>
      <c r="W109" s="56" t="s">
        <v>13</v>
      </c>
      <c r="X109" s="72" t="s">
        <v>13</v>
      </c>
    </row>
    <row r="110" spans="1:24">
      <c r="A110" s="71" t="s">
        <v>26</v>
      </c>
      <c r="B110" s="56">
        <v>2</v>
      </c>
      <c r="C110" s="55" t="s">
        <v>13</v>
      </c>
      <c r="D110" s="55" t="s">
        <v>13</v>
      </c>
      <c r="E110" s="55" t="s">
        <v>13</v>
      </c>
      <c r="F110" s="17">
        <f>SUM(F102:F108)</f>
        <v>6.1000000000000005</v>
      </c>
      <c r="G110" s="56" t="s">
        <v>13</v>
      </c>
      <c r="H110" s="56" t="s">
        <v>13</v>
      </c>
      <c r="I110" s="56" t="s">
        <v>13</v>
      </c>
      <c r="J110" s="17">
        <f>SUM(J102:J108)</f>
        <v>164.5</v>
      </c>
      <c r="K110" s="56" t="s">
        <v>13</v>
      </c>
      <c r="L110" s="56" t="s">
        <v>13</v>
      </c>
      <c r="M110" s="56" t="s">
        <v>13</v>
      </c>
      <c r="N110" s="56" t="s">
        <v>13</v>
      </c>
      <c r="O110" s="56" t="s">
        <v>13</v>
      </c>
      <c r="P110" s="17">
        <f>SUM(P102:P108)</f>
        <v>70</v>
      </c>
      <c r="Q110" s="56" t="s">
        <v>13</v>
      </c>
      <c r="R110" s="56" t="s">
        <v>13</v>
      </c>
      <c r="S110" s="55" t="s">
        <v>13</v>
      </c>
      <c r="T110" s="17">
        <f>SUM(T102:T108)</f>
        <v>94.5</v>
      </c>
      <c r="U110" s="20" t="s">
        <v>13</v>
      </c>
      <c r="V110" s="56" t="s">
        <v>13</v>
      </c>
      <c r="W110" s="56" t="s">
        <v>13</v>
      </c>
      <c r="X110" s="72" t="s">
        <v>13</v>
      </c>
    </row>
    <row r="111" spans="1:24">
      <c r="A111" s="71" t="s">
        <v>78</v>
      </c>
      <c r="B111" s="56">
        <v>2</v>
      </c>
      <c r="C111" s="17">
        <f>SUMIF(H102:H108,"f",C102:C108)</f>
        <v>10</v>
      </c>
      <c r="D111" s="17">
        <f>SUMIF(H102:H108,"f",D102:D108)</f>
        <v>4.0428571428571427</v>
      </c>
      <c r="E111" s="17">
        <f>SUMIF(H102:H108,"f",E102:E108)</f>
        <v>5.9571428571428573</v>
      </c>
      <c r="F111" s="55" t="s">
        <v>13</v>
      </c>
      <c r="G111" s="56" t="s">
        <v>13</v>
      </c>
      <c r="H111" s="56" t="s">
        <v>13</v>
      </c>
      <c r="I111" s="17">
        <f>SUMIF(H102:H108,"f",I102:I108)</f>
        <v>261</v>
      </c>
      <c r="J111" s="56" t="s">
        <v>13</v>
      </c>
      <c r="K111" s="17">
        <f>SUMIF(H102:H108,"f",K102:K108)</f>
        <v>109</v>
      </c>
      <c r="L111" s="17">
        <f>SUMIF(H102:H108,"f",L102:L108)</f>
        <v>55</v>
      </c>
      <c r="M111" s="17">
        <f>SUMIF(H102:H108,"f",M102:M108)</f>
        <v>25</v>
      </c>
      <c r="N111" s="17">
        <f>SUMIF(H102:H108,"f",N102:N108)</f>
        <v>30</v>
      </c>
      <c r="O111" s="17">
        <f>SUMIF(H102:H108,"f",O102:O108)</f>
        <v>30</v>
      </c>
      <c r="P111" s="56" t="s">
        <v>13</v>
      </c>
      <c r="Q111" s="17">
        <f>SUMIF(H102:H108,"f",Q102:Q108)</f>
        <v>54</v>
      </c>
      <c r="R111" s="17">
        <f>SUMIF(H102:H108,"f",R102:R108)</f>
        <v>152</v>
      </c>
      <c r="S111" s="17">
        <f>SUMIF(H102:H108,"f",S102:S108)</f>
        <v>83</v>
      </c>
      <c r="T111" s="56" t="s">
        <v>13</v>
      </c>
      <c r="U111" s="20" t="s">
        <v>13</v>
      </c>
      <c r="V111" s="56" t="s">
        <v>13</v>
      </c>
      <c r="W111" s="56" t="s">
        <v>13</v>
      </c>
      <c r="X111" s="72" t="s">
        <v>13</v>
      </c>
    </row>
    <row r="112" spans="1:24">
      <c r="A112" s="197" t="s">
        <v>34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9"/>
    </row>
    <row r="113" spans="1:24" ht="26.25">
      <c r="A113" s="75" t="s">
        <v>220</v>
      </c>
      <c r="B113" s="66">
        <v>2</v>
      </c>
      <c r="C113" s="67">
        <v>3</v>
      </c>
      <c r="D113" s="55">
        <f t="shared" ref="D113:D114" si="113">IF(C113&gt;0,K113/(I113/C113),0)</f>
        <v>1.8</v>
      </c>
      <c r="E113" s="55">
        <f t="shared" ref="E113:E114" si="114">IF(C113&gt;0,R113/(I113/C113),0)</f>
        <v>1.2</v>
      </c>
      <c r="F113" s="55">
        <f t="shared" ref="F113:F114" si="115">IF(U113&gt;0,FLOOR((P113+T113)/U113,0.1),0)</f>
        <v>0.60000000000000009</v>
      </c>
      <c r="G113" s="57" t="s">
        <v>20</v>
      </c>
      <c r="H113" s="57" t="s">
        <v>19</v>
      </c>
      <c r="I113" s="20">
        <f>K113+R113</f>
        <v>75</v>
      </c>
      <c r="J113" s="20">
        <f>P113+T113</f>
        <v>15</v>
      </c>
      <c r="K113" s="20">
        <f>L113+Q113</f>
        <v>45</v>
      </c>
      <c r="L113" s="20">
        <f>M113+N113</f>
        <v>45</v>
      </c>
      <c r="M113" s="66"/>
      <c r="N113" s="56">
        <f t="shared" ref="N113:N114" si="116">O113+P113</f>
        <v>45</v>
      </c>
      <c r="O113" s="66">
        <v>45</v>
      </c>
      <c r="P113" s="66"/>
      <c r="Q113" s="66"/>
      <c r="R113" s="101">
        <f t="shared" ref="R113:R114" si="117">(C113*U113)-K113</f>
        <v>30</v>
      </c>
      <c r="S113" s="67">
        <v>15</v>
      </c>
      <c r="T113" s="126">
        <f t="shared" ref="T113:T114" si="118">R113-S113</f>
        <v>15</v>
      </c>
      <c r="U113" s="127">
        <v>25</v>
      </c>
      <c r="V113" s="68">
        <v>40</v>
      </c>
      <c r="W113" s="68">
        <v>35</v>
      </c>
      <c r="X113" s="69">
        <v>25</v>
      </c>
    </row>
    <row r="114" spans="1:24">
      <c r="A114" s="70"/>
      <c r="B114" s="54">
        <v>2</v>
      </c>
      <c r="C114" s="59"/>
      <c r="D114" s="55">
        <f t="shared" si="113"/>
        <v>0</v>
      </c>
      <c r="E114" s="55">
        <f t="shared" si="114"/>
        <v>0</v>
      </c>
      <c r="F114" s="60">
        <f t="shared" si="115"/>
        <v>0</v>
      </c>
      <c r="G114" s="16"/>
      <c r="H114" s="16"/>
      <c r="I114" s="61">
        <f t="shared" ref="I114" si="119">K114+R114</f>
        <v>0</v>
      </c>
      <c r="J114" s="20">
        <f t="shared" ref="J114" si="120">P114+T114</f>
        <v>0</v>
      </c>
      <c r="K114" s="61">
        <f t="shared" ref="K114" si="121">L114+Q114</f>
        <v>0</v>
      </c>
      <c r="L114" s="61">
        <f t="shared" ref="L114" si="122">M114+N114</f>
        <v>0</v>
      </c>
      <c r="M114" s="54"/>
      <c r="N114" s="62">
        <f t="shared" si="116"/>
        <v>0</v>
      </c>
      <c r="O114" s="54"/>
      <c r="P114" s="54"/>
      <c r="Q114" s="54"/>
      <c r="R114" s="101">
        <f t="shared" si="117"/>
        <v>0</v>
      </c>
      <c r="S114" s="59"/>
      <c r="T114" s="126">
        <f t="shared" si="118"/>
        <v>0</v>
      </c>
      <c r="U114" s="128"/>
      <c r="V114" s="63"/>
      <c r="W114" s="63"/>
      <c r="X114" s="64"/>
    </row>
    <row r="115" spans="1:24">
      <c r="A115" s="71" t="s">
        <v>77</v>
      </c>
      <c r="B115" s="56">
        <v>2</v>
      </c>
      <c r="C115" s="17">
        <f>SUM(C113:C114)</f>
        <v>3</v>
      </c>
      <c r="D115" s="17">
        <f>SUM(D113:D114)</f>
        <v>1.8</v>
      </c>
      <c r="E115" s="17">
        <f>SUM(E113:E114)</f>
        <v>1.2</v>
      </c>
      <c r="F115" s="55" t="s">
        <v>13</v>
      </c>
      <c r="G115" s="56" t="s">
        <v>13</v>
      </c>
      <c r="H115" s="56" t="s">
        <v>13</v>
      </c>
      <c r="I115" s="17">
        <f>SUM(I113:I114)</f>
        <v>75</v>
      </c>
      <c r="J115" s="55" t="s">
        <v>13</v>
      </c>
      <c r="K115" s="17">
        <f>SUM(K113:K114)</f>
        <v>45</v>
      </c>
      <c r="L115" s="17">
        <f>SUM(L113:L114)</f>
        <v>45</v>
      </c>
      <c r="M115" s="17">
        <f>SUM(M113:M114)</f>
        <v>0</v>
      </c>
      <c r="N115" s="17">
        <f>SUM(N113:N114)</f>
        <v>45</v>
      </c>
      <c r="O115" s="17">
        <f>SUM(O113:O114)</f>
        <v>45</v>
      </c>
      <c r="P115" s="55" t="s">
        <v>13</v>
      </c>
      <c r="Q115" s="17">
        <f>SUM(Q113:Q114)</f>
        <v>0</v>
      </c>
      <c r="R115" s="17">
        <f>SUM(R113:R114)</f>
        <v>30</v>
      </c>
      <c r="S115" s="17">
        <f>SUM(S113:S114)</f>
        <v>15</v>
      </c>
      <c r="T115" s="55" t="s">
        <v>13</v>
      </c>
      <c r="U115" s="20" t="s">
        <v>13</v>
      </c>
      <c r="V115" s="56" t="s">
        <v>13</v>
      </c>
      <c r="W115" s="56" t="s">
        <v>13</v>
      </c>
      <c r="X115" s="72" t="s">
        <v>13</v>
      </c>
    </row>
    <row r="116" spans="1:24">
      <c r="A116" s="71" t="s">
        <v>26</v>
      </c>
      <c r="B116" s="56">
        <v>2</v>
      </c>
      <c r="C116" s="55" t="s">
        <v>13</v>
      </c>
      <c r="D116" s="55" t="s">
        <v>13</v>
      </c>
      <c r="E116" s="55" t="s">
        <v>13</v>
      </c>
      <c r="F116" s="17">
        <f>SUM(F113:F114)</f>
        <v>0.60000000000000009</v>
      </c>
      <c r="G116" s="56" t="s">
        <v>13</v>
      </c>
      <c r="H116" s="56" t="s">
        <v>13</v>
      </c>
      <c r="I116" s="56" t="s">
        <v>13</v>
      </c>
      <c r="J116" s="17">
        <f>SUM(J113:J114)</f>
        <v>15</v>
      </c>
      <c r="K116" s="56" t="s">
        <v>13</v>
      </c>
      <c r="L116" s="56" t="s">
        <v>13</v>
      </c>
      <c r="M116" s="56" t="s">
        <v>13</v>
      </c>
      <c r="N116" s="56" t="s">
        <v>13</v>
      </c>
      <c r="O116" s="56" t="s">
        <v>13</v>
      </c>
      <c r="P116" s="17">
        <f>SUM(P113:P114)</f>
        <v>0</v>
      </c>
      <c r="Q116" s="56" t="s">
        <v>13</v>
      </c>
      <c r="R116" s="56" t="s">
        <v>13</v>
      </c>
      <c r="S116" s="55" t="s">
        <v>13</v>
      </c>
      <c r="T116" s="17">
        <f>SUM(T113:T114)</f>
        <v>15</v>
      </c>
      <c r="U116" s="20" t="s">
        <v>13</v>
      </c>
      <c r="V116" s="56" t="s">
        <v>13</v>
      </c>
      <c r="W116" s="56" t="s">
        <v>13</v>
      </c>
      <c r="X116" s="72" t="s">
        <v>13</v>
      </c>
    </row>
    <row r="117" spans="1:24">
      <c r="A117" s="71" t="s">
        <v>78</v>
      </c>
      <c r="B117" s="56">
        <v>2</v>
      </c>
      <c r="C117" s="17">
        <f>SUMIF(H113:H114,"f",C113:C114)</f>
        <v>3</v>
      </c>
      <c r="D117" s="17">
        <f>SUMIF(H113:H114,"f",D113:D114)</f>
        <v>1.8</v>
      </c>
      <c r="E117" s="17">
        <f>SUMIF(H113:H114,"f",E113:E114)</f>
        <v>1.2</v>
      </c>
      <c r="F117" s="55" t="s">
        <v>13</v>
      </c>
      <c r="G117" s="56" t="s">
        <v>13</v>
      </c>
      <c r="H117" s="56" t="s">
        <v>13</v>
      </c>
      <c r="I117" s="17">
        <f>SUMIF(H113:H114,"f",I113:I114)</f>
        <v>75</v>
      </c>
      <c r="J117" s="56" t="s">
        <v>13</v>
      </c>
      <c r="K117" s="17">
        <f>SUMIF(H113:H114,"f",K113:K114)</f>
        <v>45</v>
      </c>
      <c r="L117" s="17">
        <f>SUMIF(H113:H114,"f",L113:L114)</f>
        <v>45</v>
      </c>
      <c r="M117" s="17">
        <f>SUMIF(H113:H114,"f",M113:M114)</f>
        <v>0</v>
      </c>
      <c r="N117" s="17">
        <f>SUMIF(H113:H114,"f",N113:N114)</f>
        <v>45</v>
      </c>
      <c r="O117" s="17">
        <f>SUMIF(H113:H114,"f",O113:O114)</f>
        <v>45</v>
      </c>
      <c r="P117" s="56" t="s">
        <v>13</v>
      </c>
      <c r="Q117" s="17">
        <f>SUMIF(H113:H114,"f",Q113:Q114)</f>
        <v>0</v>
      </c>
      <c r="R117" s="17">
        <f>SUMIF(H113:H114,"f",R113:R114)</f>
        <v>30</v>
      </c>
      <c r="S117" s="17">
        <f>SUMIF(H113:H114,"f",S113:S114)</f>
        <v>15</v>
      </c>
      <c r="T117" s="56" t="s">
        <v>13</v>
      </c>
      <c r="U117" s="20" t="s">
        <v>13</v>
      </c>
      <c r="V117" s="56" t="s">
        <v>13</v>
      </c>
      <c r="W117" s="56" t="s">
        <v>13</v>
      </c>
      <c r="X117" s="72" t="s">
        <v>13</v>
      </c>
    </row>
    <row r="118" spans="1:24">
      <c r="A118" s="197" t="s">
        <v>32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9"/>
    </row>
    <row r="119" spans="1:24">
      <c r="A119" s="58" t="s">
        <v>125</v>
      </c>
      <c r="B119" s="54">
        <v>2</v>
      </c>
      <c r="C119" s="52">
        <v>0.25</v>
      </c>
      <c r="D119" s="55">
        <f t="shared" ref="D119:D123" si="123">IF(C119&gt;0,K119/(I119/C119),0)</f>
        <v>6.6666666666666666E-2</v>
      </c>
      <c r="E119" s="55">
        <f t="shared" ref="E119:E123" si="124">IF(C119&gt;0,R119/(I119/C119),0)</f>
        <v>0.18333333333333332</v>
      </c>
      <c r="F119" s="60">
        <f t="shared" ref="F119:F123" si="125">IF(U119&gt;0,FLOOR((P119+T119)/U119,0.1),0)</f>
        <v>0</v>
      </c>
      <c r="G119" s="16" t="s">
        <v>15</v>
      </c>
      <c r="H119" s="16" t="s">
        <v>18</v>
      </c>
      <c r="I119" s="61">
        <f>K119+R119</f>
        <v>7.5</v>
      </c>
      <c r="J119" s="20">
        <f>P119+T119</f>
        <v>0</v>
      </c>
      <c r="K119" s="61">
        <f>L119+Q119</f>
        <v>2</v>
      </c>
      <c r="L119" s="61">
        <f>M119+N119</f>
        <v>2</v>
      </c>
      <c r="M119" s="54">
        <v>2</v>
      </c>
      <c r="N119" s="62">
        <f t="shared" ref="N119:N123" si="126">O119+P119</f>
        <v>0</v>
      </c>
      <c r="O119" s="54"/>
      <c r="P119" s="54"/>
      <c r="Q119" s="54"/>
      <c r="R119" s="101">
        <f t="shared" ref="R119:R122" si="127">(C119*U119)-K119</f>
        <v>5.5</v>
      </c>
      <c r="S119" s="59">
        <v>5.5</v>
      </c>
      <c r="T119" s="126">
        <f t="shared" ref="T119:T122" si="128">R119-S119</f>
        <v>0</v>
      </c>
      <c r="U119" s="134">
        <v>30</v>
      </c>
      <c r="V119" s="63"/>
      <c r="W119" s="63"/>
      <c r="X119" s="64"/>
    </row>
    <row r="120" spans="1:24">
      <c r="A120" s="58" t="s">
        <v>126</v>
      </c>
      <c r="B120" s="54">
        <v>2</v>
      </c>
      <c r="C120" s="52">
        <v>0.25</v>
      </c>
      <c r="D120" s="55">
        <f t="shared" si="123"/>
        <v>6.6666666666666666E-2</v>
      </c>
      <c r="E120" s="55">
        <f t="shared" si="124"/>
        <v>0.18333333333333332</v>
      </c>
      <c r="F120" s="60">
        <f t="shared" si="125"/>
        <v>0</v>
      </c>
      <c r="G120" s="16" t="s">
        <v>15</v>
      </c>
      <c r="H120" s="16" t="s">
        <v>18</v>
      </c>
      <c r="I120" s="61">
        <f t="shared" ref="I120:I123" si="129">K120+R120</f>
        <v>7.5</v>
      </c>
      <c r="J120" s="20">
        <f t="shared" ref="J120:J123" si="130">P120+T120</f>
        <v>0</v>
      </c>
      <c r="K120" s="61">
        <f t="shared" ref="K120:K123" si="131">L120+Q120</f>
        <v>2</v>
      </c>
      <c r="L120" s="61">
        <f t="shared" ref="L120:L123" si="132">M120+N120</f>
        <v>2</v>
      </c>
      <c r="M120" s="54">
        <v>2</v>
      </c>
      <c r="N120" s="62">
        <f t="shared" si="126"/>
        <v>0</v>
      </c>
      <c r="O120" s="54"/>
      <c r="P120" s="54"/>
      <c r="Q120" s="54"/>
      <c r="R120" s="101">
        <f t="shared" si="127"/>
        <v>5.5</v>
      </c>
      <c r="S120" s="59">
        <v>5.5</v>
      </c>
      <c r="T120" s="126">
        <f t="shared" si="128"/>
        <v>0</v>
      </c>
      <c r="U120" s="134">
        <v>30</v>
      </c>
      <c r="V120" s="63"/>
      <c r="W120" s="63"/>
      <c r="X120" s="64"/>
    </row>
    <row r="121" spans="1:24">
      <c r="A121" s="58" t="s">
        <v>127</v>
      </c>
      <c r="B121" s="54">
        <v>2</v>
      </c>
      <c r="C121" s="53">
        <v>0.5</v>
      </c>
      <c r="D121" s="55">
        <f t="shared" si="123"/>
        <v>0.16</v>
      </c>
      <c r="E121" s="55">
        <f t="shared" si="124"/>
        <v>0.34</v>
      </c>
      <c r="F121" s="60">
        <f t="shared" si="125"/>
        <v>0</v>
      </c>
      <c r="G121" s="16" t="s">
        <v>15</v>
      </c>
      <c r="H121" s="16" t="s">
        <v>18</v>
      </c>
      <c r="I121" s="61">
        <f t="shared" si="129"/>
        <v>12.5</v>
      </c>
      <c r="J121" s="20">
        <f t="shared" si="130"/>
        <v>0</v>
      </c>
      <c r="K121" s="61">
        <f t="shared" si="131"/>
        <v>4</v>
      </c>
      <c r="L121" s="61">
        <f t="shared" si="132"/>
        <v>4</v>
      </c>
      <c r="M121" s="54">
        <v>4</v>
      </c>
      <c r="N121" s="62">
        <f t="shared" si="126"/>
        <v>0</v>
      </c>
      <c r="O121" s="54"/>
      <c r="P121" s="54"/>
      <c r="Q121" s="54"/>
      <c r="R121" s="101">
        <f t="shared" si="127"/>
        <v>8.5</v>
      </c>
      <c r="S121" s="59">
        <v>8.5</v>
      </c>
      <c r="T121" s="126">
        <f t="shared" si="128"/>
        <v>0</v>
      </c>
      <c r="U121" s="134">
        <v>25</v>
      </c>
      <c r="V121" s="63"/>
      <c r="W121" s="63"/>
      <c r="X121" s="64"/>
    </row>
    <row r="122" spans="1:24">
      <c r="A122" s="58" t="s">
        <v>128</v>
      </c>
      <c r="B122" s="54">
        <v>2</v>
      </c>
      <c r="C122" s="53">
        <v>0.5</v>
      </c>
      <c r="D122" s="55">
        <f t="shared" si="123"/>
        <v>0.16</v>
      </c>
      <c r="E122" s="55">
        <f t="shared" si="124"/>
        <v>0.34</v>
      </c>
      <c r="F122" s="60">
        <f t="shared" si="125"/>
        <v>0</v>
      </c>
      <c r="G122" s="16" t="s">
        <v>15</v>
      </c>
      <c r="H122" s="16" t="s">
        <v>18</v>
      </c>
      <c r="I122" s="61">
        <f t="shared" si="129"/>
        <v>12.5</v>
      </c>
      <c r="J122" s="20">
        <f t="shared" si="130"/>
        <v>0</v>
      </c>
      <c r="K122" s="61">
        <f t="shared" si="131"/>
        <v>4</v>
      </c>
      <c r="L122" s="61">
        <f t="shared" si="132"/>
        <v>4</v>
      </c>
      <c r="M122" s="54">
        <v>4</v>
      </c>
      <c r="N122" s="62">
        <f t="shared" si="126"/>
        <v>0</v>
      </c>
      <c r="O122" s="54"/>
      <c r="P122" s="54"/>
      <c r="Q122" s="54"/>
      <c r="R122" s="101">
        <f t="shared" si="127"/>
        <v>8.5</v>
      </c>
      <c r="S122" s="59">
        <v>8.5</v>
      </c>
      <c r="T122" s="126">
        <f t="shared" si="128"/>
        <v>0</v>
      </c>
      <c r="U122" s="134">
        <v>25</v>
      </c>
      <c r="V122" s="63"/>
      <c r="W122" s="63"/>
      <c r="X122" s="64"/>
    </row>
    <row r="123" spans="1:24">
      <c r="A123" s="70"/>
      <c r="B123" s="54">
        <v>2</v>
      </c>
      <c r="C123" s="59"/>
      <c r="D123" s="55">
        <f t="shared" si="123"/>
        <v>0</v>
      </c>
      <c r="E123" s="55">
        <f t="shared" si="124"/>
        <v>0</v>
      </c>
      <c r="F123" s="60">
        <f t="shared" si="125"/>
        <v>0</v>
      </c>
      <c r="G123" s="16"/>
      <c r="H123" s="16"/>
      <c r="I123" s="61">
        <f t="shared" si="129"/>
        <v>0</v>
      </c>
      <c r="J123" s="20">
        <f t="shared" si="130"/>
        <v>0</v>
      </c>
      <c r="K123" s="61">
        <f t="shared" si="131"/>
        <v>0</v>
      </c>
      <c r="L123" s="61">
        <f t="shared" si="132"/>
        <v>0</v>
      </c>
      <c r="M123" s="54"/>
      <c r="N123" s="62">
        <f t="shared" si="126"/>
        <v>0</v>
      </c>
      <c r="O123" s="54"/>
      <c r="P123" s="54"/>
      <c r="Q123" s="54"/>
      <c r="R123" s="101">
        <f t="shared" ref="R123" si="133">(C123*U123)-K123</f>
        <v>0</v>
      </c>
      <c r="S123" s="59"/>
      <c r="T123" s="126">
        <f t="shared" ref="T123" si="134">R123-S123</f>
        <v>0</v>
      </c>
      <c r="U123" s="128"/>
      <c r="V123" s="63"/>
      <c r="W123" s="63"/>
      <c r="X123" s="64"/>
    </row>
    <row r="124" spans="1:24">
      <c r="A124" s="71" t="s">
        <v>77</v>
      </c>
      <c r="B124" s="56">
        <v>2</v>
      </c>
      <c r="C124" s="17">
        <f>SUM(C119:C123)</f>
        <v>1.5</v>
      </c>
      <c r="D124" s="17">
        <f>SUM(D119:D123)</f>
        <v>0.45333333333333337</v>
      </c>
      <c r="E124" s="17">
        <f>SUM(E119:E123)</f>
        <v>1.0466666666666666</v>
      </c>
      <c r="F124" s="55" t="s">
        <v>13</v>
      </c>
      <c r="G124" s="56" t="s">
        <v>13</v>
      </c>
      <c r="H124" s="56" t="s">
        <v>13</v>
      </c>
      <c r="I124" s="17">
        <f>SUM(I119:I123)</f>
        <v>40</v>
      </c>
      <c r="J124" s="55" t="s">
        <v>13</v>
      </c>
      <c r="K124" s="17">
        <f>SUM(K119:K123)</f>
        <v>12</v>
      </c>
      <c r="L124" s="17">
        <f>SUM(L119:L123)</f>
        <v>12</v>
      </c>
      <c r="M124" s="17">
        <f>SUM(M119:M123)</f>
        <v>12</v>
      </c>
      <c r="N124" s="17">
        <f>SUM(N119:N123)</f>
        <v>0</v>
      </c>
      <c r="O124" s="17">
        <f>SUM(O119:O123)</f>
        <v>0</v>
      </c>
      <c r="P124" s="55" t="s">
        <v>13</v>
      </c>
      <c r="Q124" s="17">
        <f>SUM(Q119:Q123)</f>
        <v>0</v>
      </c>
      <c r="R124" s="17">
        <f>SUM(R119:R123)</f>
        <v>28</v>
      </c>
      <c r="S124" s="17">
        <f>SUM(S119:S123)</f>
        <v>28</v>
      </c>
      <c r="T124" s="55" t="s">
        <v>13</v>
      </c>
      <c r="U124" s="20" t="s">
        <v>13</v>
      </c>
      <c r="V124" s="56" t="s">
        <v>13</v>
      </c>
      <c r="W124" s="56" t="s">
        <v>13</v>
      </c>
      <c r="X124" s="72" t="s">
        <v>13</v>
      </c>
    </row>
    <row r="125" spans="1:24">
      <c r="A125" s="71" t="s">
        <v>26</v>
      </c>
      <c r="B125" s="56">
        <v>2</v>
      </c>
      <c r="C125" s="55" t="s">
        <v>13</v>
      </c>
      <c r="D125" s="55" t="s">
        <v>13</v>
      </c>
      <c r="E125" s="55" t="s">
        <v>13</v>
      </c>
      <c r="F125" s="17">
        <f>SUM(F119:F123)</f>
        <v>0</v>
      </c>
      <c r="G125" s="56" t="s">
        <v>13</v>
      </c>
      <c r="H125" s="56" t="s">
        <v>13</v>
      </c>
      <c r="I125" s="56" t="s">
        <v>13</v>
      </c>
      <c r="J125" s="17">
        <f>SUM(J119:J123)</f>
        <v>0</v>
      </c>
      <c r="K125" s="56" t="s">
        <v>13</v>
      </c>
      <c r="L125" s="56" t="s">
        <v>13</v>
      </c>
      <c r="M125" s="56" t="s">
        <v>13</v>
      </c>
      <c r="N125" s="56" t="s">
        <v>13</v>
      </c>
      <c r="O125" s="56" t="s">
        <v>13</v>
      </c>
      <c r="P125" s="17">
        <f>SUM(P119:P123)</f>
        <v>0</v>
      </c>
      <c r="Q125" s="56" t="s">
        <v>13</v>
      </c>
      <c r="R125" s="56" t="s">
        <v>13</v>
      </c>
      <c r="S125" s="55" t="s">
        <v>13</v>
      </c>
      <c r="T125" s="17">
        <f>SUM(T119:T123)</f>
        <v>0</v>
      </c>
      <c r="U125" s="20" t="s">
        <v>13</v>
      </c>
      <c r="V125" s="56" t="s">
        <v>13</v>
      </c>
      <c r="W125" s="56" t="s">
        <v>13</v>
      </c>
      <c r="X125" s="72" t="s">
        <v>13</v>
      </c>
    </row>
    <row r="126" spans="1:24">
      <c r="A126" s="71" t="s">
        <v>78</v>
      </c>
      <c r="B126" s="56">
        <v>2</v>
      </c>
      <c r="C126" s="17">
        <f>SUMIF(H119:H123,"f",C119:C123)</f>
        <v>0</v>
      </c>
      <c r="D126" s="17">
        <f>SUMIF(H119:H123,"f",D119:D123)</f>
        <v>0</v>
      </c>
      <c r="E126" s="17">
        <f>SUMIF(H119:H123,"f",E119:E123)</f>
        <v>0</v>
      </c>
      <c r="F126" s="55" t="s">
        <v>13</v>
      </c>
      <c r="G126" s="56" t="s">
        <v>13</v>
      </c>
      <c r="H126" s="56" t="s">
        <v>13</v>
      </c>
      <c r="I126" s="17">
        <f>SUMIF(H119:H123,"f",I119:I123)</f>
        <v>0</v>
      </c>
      <c r="J126" s="56" t="s">
        <v>13</v>
      </c>
      <c r="K126" s="17">
        <f>SUMIF(H119:H123,"f",K119:K123)</f>
        <v>0</v>
      </c>
      <c r="L126" s="17">
        <f>SUMIF(H119:H123,"f",L119:L123)</f>
        <v>0</v>
      </c>
      <c r="M126" s="17">
        <f>SUMIF(H119:H123,"f",M119:M123)</f>
        <v>0</v>
      </c>
      <c r="N126" s="17">
        <f>SUMIF(H119:H123,"f",N119:N123)</f>
        <v>0</v>
      </c>
      <c r="O126" s="17">
        <f>SUMIF(H119:H123,"f",O119:O123)</f>
        <v>0</v>
      </c>
      <c r="P126" s="56" t="s">
        <v>13</v>
      </c>
      <c r="Q126" s="17">
        <f>SUMIF(H119:H123,"f",Q119:Q123)</f>
        <v>0</v>
      </c>
      <c r="R126" s="17">
        <f>SUMIF(H119:H123,"f",R119:R123)</f>
        <v>0</v>
      </c>
      <c r="S126" s="17">
        <f>SUMIF(H119:H123,"f",S119:S123)</f>
        <v>0</v>
      </c>
      <c r="T126" s="56" t="s">
        <v>13</v>
      </c>
      <c r="U126" s="20" t="s">
        <v>13</v>
      </c>
      <c r="V126" s="56" t="s">
        <v>13</v>
      </c>
      <c r="W126" s="56" t="s">
        <v>13</v>
      </c>
      <c r="X126" s="72" t="s">
        <v>13</v>
      </c>
    </row>
    <row r="127" spans="1:24">
      <c r="A127" s="197" t="s">
        <v>33</v>
      </c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9"/>
    </row>
    <row r="128" spans="1:24">
      <c r="A128" s="70"/>
      <c r="B128" s="54">
        <v>2</v>
      </c>
      <c r="C128" s="59"/>
      <c r="D128" s="55">
        <f t="shared" ref="D128:D129" si="135">IF(C128&gt;0,K128/(I128/C128),0)</f>
        <v>0</v>
      </c>
      <c r="E128" s="55">
        <f t="shared" ref="E128:E129" si="136">IF(C128&gt;0,R128/(I128/C128),0)</f>
        <v>0</v>
      </c>
      <c r="F128" s="60">
        <f t="shared" ref="F128:F129" si="137">IF(U128&gt;0,FLOOR((P128+T128)/U128,0.1),0)</f>
        <v>0</v>
      </c>
      <c r="G128" s="16"/>
      <c r="H128" s="16"/>
      <c r="I128" s="61">
        <f>K128+R128</f>
        <v>0</v>
      </c>
      <c r="J128" s="20">
        <f>P128+T128</f>
        <v>0</v>
      </c>
      <c r="K128" s="61">
        <f>L128+Q128</f>
        <v>0</v>
      </c>
      <c r="L128" s="61">
        <f>M128+N128</f>
        <v>0</v>
      </c>
      <c r="M128" s="54"/>
      <c r="N128" s="62">
        <f t="shared" ref="N128:N129" si="138">O128+P128</f>
        <v>0</v>
      </c>
      <c r="O128" s="54"/>
      <c r="P128" s="54"/>
      <c r="Q128" s="54"/>
      <c r="R128" s="101">
        <f t="shared" ref="R128:R129" si="139">(C128*U128)-K128</f>
        <v>0</v>
      </c>
      <c r="S128" s="59"/>
      <c r="T128" s="126">
        <f t="shared" ref="T128:T129" si="140">R128-S128</f>
        <v>0</v>
      </c>
      <c r="U128" s="128"/>
      <c r="V128" s="63"/>
      <c r="W128" s="63"/>
      <c r="X128" s="64"/>
    </row>
    <row r="129" spans="1:24">
      <c r="A129" s="70"/>
      <c r="B129" s="54">
        <v>2</v>
      </c>
      <c r="C129" s="59"/>
      <c r="D129" s="55">
        <f t="shared" si="135"/>
        <v>0</v>
      </c>
      <c r="E129" s="55">
        <f t="shared" si="136"/>
        <v>0</v>
      </c>
      <c r="F129" s="60">
        <f t="shared" si="137"/>
        <v>0</v>
      </c>
      <c r="G129" s="16"/>
      <c r="H129" s="16"/>
      <c r="I129" s="61">
        <f t="shared" ref="I129" si="141">K129+R129</f>
        <v>0</v>
      </c>
      <c r="J129" s="20">
        <f t="shared" ref="J129" si="142">P129+T129</f>
        <v>0</v>
      </c>
      <c r="K129" s="61">
        <f t="shared" ref="K129" si="143">L129+Q129</f>
        <v>0</v>
      </c>
      <c r="L129" s="61">
        <f t="shared" ref="L129" si="144">M129+N129</f>
        <v>0</v>
      </c>
      <c r="M129" s="54"/>
      <c r="N129" s="62">
        <f t="shared" si="138"/>
        <v>0</v>
      </c>
      <c r="O129" s="54"/>
      <c r="P129" s="54"/>
      <c r="Q129" s="54"/>
      <c r="R129" s="101">
        <f t="shared" si="139"/>
        <v>0</v>
      </c>
      <c r="S129" s="59"/>
      <c r="T129" s="126">
        <f t="shared" si="140"/>
        <v>0</v>
      </c>
      <c r="U129" s="128"/>
      <c r="V129" s="63"/>
      <c r="W129" s="63"/>
      <c r="X129" s="64"/>
    </row>
    <row r="130" spans="1:24">
      <c r="A130" s="71" t="s">
        <v>77</v>
      </c>
      <c r="B130" s="56">
        <v>2</v>
      </c>
      <c r="C130" s="17">
        <f>SUM(C128:C129)</f>
        <v>0</v>
      </c>
      <c r="D130" s="17">
        <f>SUM(D128:D129)</f>
        <v>0</v>
      </c>
      <c r="E130" s="17">
        <f>SUM(E128:E129)</f>
        <v>0</v>
      </c>
      <c r="F130" s="55" t="s">
        <v>13</v>
      </c>
      <c r="G130" s="56" t="s">
        <v>13</v>
      </c>
      <c r="H130" s="56" t="s">
        <v>13</v>
      </c>
      <c r="I130" s="17">
        <f>SUM(I128:I129)</f>
        <v>0</v>
      </c>
      <c r="J130" s="55" t="s">
        <v>13</v>
      </c>
      <c r="K130" s="17">
        <f>SUM(K128:K129)</f>
        <v>0</v>
      </c>
      <c r="L130" s="17">
        <f>SUM(L128:L129)</f>
        <v>0</v>
      </c>
      <c r="M130" s="17">
        <f>SUM(M128:M129)</f>
        <v>0</v>
      </c>
      <c r="N130" s="17">
        <f>SUM(N128:N129)</f>
        <v>0</v>
      </c>
      <c r="O130" s="17">
        <f>SUM(O128:O129)</f>
        <v>0</v>
      </c>
      <c r="P130" s="55" t="s">
        <v>13</v>
      </c>
      <c r="Q130" s="17">
        <f>SUM(Q128:Q129)</f>
        <v>0</v>
      </c>
      <c r="R130" s="17">
        <f>SUM(R128:R129)</f>
        <v>0</v>
      </c>
      <c r="S130" s="17">
        <f>SUM(S128:S129)</f>
        <v>0</v>
      </c>
      <c r="T130" s="55" t="s">
        <v>13</v>
      </c>
      <c r="U130" s="20" t="s">
        <v>13</v>
      </c>
      <c r="V130" s="56" t="s">
        <v>13</v>
      </c>
      <c r="W130" s="56" t="s">
        <v>13</v>
      </c>
      <c r="X130" s="72" t="s">
        <v>13</v>
      </c>
    </row>
    <row r="131" spans="1:24">
      <c r="A131" s="71" t="s">
        <v>26</v>
      </c>
      <c r="B131" s="56">
        <v>2</v>
      </c>
      <c r="C131" s="55" t="s">
        <v>13</v>
      </c>
      <c r="D131" s="55" t="s">
        <v>13</v>
      </c>
      <c r="E131" s="55" t="s">
        <v>13</v>
      </c>
      <c r="F131" s="17">
        <f>SUM(F128:F129)</f>
        <v>0</v>
      </c>
      <c r="G131" s="56" t="s">
        <v>13</v>
      </c>
      <c r="H131" s="56" t="s">
        <v>13</v>
      </c>
      <c r="I131" s="56" t="s">
        <v>13</v>
      </c>
      <c r="J131" s="17">
        <f>SUM(J128:J129)</f>
        <v>0</v>
      </c>
      <c r="K131" s="56" t="s">
        <v>13</v>
      </c>
      <c r="L131" s="56" t="s">
        <v>13</v>
      </c>
      <c r="M131" s="56" t="s">
        <v>13</v>
      </c>
      <c r="N131" s="56" t="s">
        <v>13</v>
      </c>
      <c r="O131" s="56" t="s">
        <v>13</v>
      </c>
      <c r="P131" s="17">
        <f>SUM(P128:P129)</f>
        <v>0</v>
      </c>
      <c r="Q131" s="56" t="s">
        <v>13</v>
      </c>
      <c r="R131" s="56" t="s">
        <v>13</v>
      </c>
      <c r="S131" s="55" t="s">
        <v>13</v>
      </c>
      <c r="T131" s="17">
        <f>SUM(T128:T129)</f>
        <v>0</v>
      </c>
      <c r="U131" s="20" t="s">
        <v>13</v>
      </c>
      <c r="V131" s="56" t="s">
        <v>13</v>
      </c>
      <c r="W131" s="56" t="s">
        <v>13</v>
      </c>
      <c r="X131" s="72" t="s">
        <v>13</v>
      </c>
    </row>
    <row r="132" spans="1:24">
      <c r="A132" s="71" t="s">
        <v>78</v>
      </c>
      <c r="B132" s="56">
        <v>2</v>
      </c>
      <c r="C132" s="17">
        <f>SUMIF(H128:H129,"f",C128:C129)</f>
        <v>0</v>
      </c>
      <c r="D132" s="17">
        <f>SUMIF(H128:H129,"f",D128:D129)</f>
        <v>0</v>
      </c>
      <c r="E132" s="17">
        <f>SUMIF(H128:H129,"f",E128:E129)</f>
        <v>0</v>
      </c>
      <c r="F132" s="55" t="s">
        <v>13</v>
      </c>
      <c r="G132" s="56" t="s">
        <v>13</v>
      </c>
      <c r="H132" s="56" t="s">
        <v>13</v>
      </c>
      <c r="I132" s="17">
        <f>SUMIF(H128:H129,"f",I128:I129)</f>
        <v>0</v>
      </c>
      <c r="J132" s="56" t="s">
        <v>13</v>
      </c>
      <c r="K132" s="17">
        <f>SUMIF(H128:H129,"f",K128:K129)</f>
        <v>0</v>
      </c>
      <c r="L132" s="17">
        <f>SUMIF(H128:H129,"f",L128:L129)</f>
        <v>0</v>
      </c>
      <c r="M132" s="17">
        <f>SUMIF(H128:H129,"f",M128:M129)</f>
        <v>0</v>
      </c>
      <c r="N132" s="17">
        <f>SUMIF(H128:H129,"f",N128:N129)</f>
        <v>0</v>
      </c>
      <c r="O132" s="17">
        <f>SUMIF(H128:H129,"f",O128:O129)</f>
        <v>0</v>
      </c>
      <c r="P132" s="56" t="s">
        <v>13</v>
      </c>
      <c r="Q132" s="17">
        <f>SUMIF(H128:H129,"f",Q128:Q129)</f>
        <v>0</v>
      </c>
      <c r="R132" s="17">
        <f>SUMIF(H128:H129,"f",R128:R129)</f>
        <v>0</v>
      </c>
      <c r="S132" s="17">
        <f>SUMIF(H128:H129,"f",S128:S129)</f>
        <v>0</v>
      </c>
      <c r="T132" s="56" t="s">
        <v>13</v>
      </c>
      <c r="U132" s="20" t="s">
        <v>13</v>
      </c>
      <c r="V132" s="56" t="s">
        <v>13</v>
      </c>
      <c r="W132" s="56" t="s">
        <v>13</v>
      </c>
      <c r="X132" s="72" t="s">
        <v>13</v>
      </c>
    </row>
    <row r="133" spans="1:24" ht="16.5">
      <c r="A133" s="77" t="s">
        <v>76</v>
      </c>
      <c r="B133" s="78">
        <v>2</v>
      </c>
      <c r="C133" s="79">
        <f>SUM(C80,C87,C98,C109,C115,C124,C130)</f>
        <v>30</v>
      </c>
      <c r="D133" s="79">
        <f>SUM(D80,D87,D98,D109,D115,D124,D130)</f>
        <v>15.4384126984127</v>
      </c>
      <c r="E133" s="79">
        <f>SUM(E80,E87,E98,E109,E115,E124,E130)</f>
        <v>14.5615873015873</v>
      </c>
      <c r="F133" s="79">
        <f>SUM(F81,F88,F99,F110,F116,F125,F131)</f>
        <v>9.1</v>
      </c>
      <c r="G133" s="80" t="s">
        <v>13</v>
      </c>
      <c r="H133" s="80" t="s">
        <v>13</v>
      </c>
      <c r="I133" s="79">
        <f>SUM(I80,I87,I98,I109,I115,I124,I130)</f>
        <v>778.5</v>
      </c>
      <c r="J133" s="79">
        <f>SUM(J81,J88,J99,J110,J116,J125,J131)</f>
        <v>241.5</v>
      </c>
      <c r="K133" s="79">
        <f>SUM(K80,K87,K98,K109,K115,K124,K130)</f>
        <v>405</v>
      </c>
      <c r="L133" s="79">
        <f>SUM(L80,L87,L98,L109,L115,L124,L130)</f>
        <v>337</v>
      </c>
      <c r="M133" s="79">
        <f>SUM(M80,M87,M98,M109,M115,M124,M130)</f>
        <v>127</v>
      </c>
      <c r="N133" s="79">
        <f>SUM(N80,N87,N98,N109,N115,N124,N130)</f>
        <v>210</v>
      </c>
      <c r="O133" s="79">
        <f>SUM(O80,O87,O98,O109,O115,O124,O130)</f>
        <v>110</v>
      </c>
      <c r="P133" s="79">
        <f>SUM(P81,P88,P99,P110,P116,P125,P131)</f>
        <v>100</v>
      </c>
      <c r="Q133" s="79">
        <f>SUM(Q80,Q87,Q98,Q109,Q115,Q124,Q130)</f>
        <v>68</v>
      </c>
      <c r="R133" s="79">
        <f>SUM(R80,R87,R98,R109,R115,R124,R130)</f>
        <v>373.5</v>
      </c>
      <c r="S133" s="79">
        <f>SUM(S80,S87,S98,S109,S115,S124,S130)</f>
        <v>232</v>
      </c>
      <c r="T133" s="79">
        <f>SUM(T81,T88,T99,T110,T116,T125,T131)</f>
        <v>141.5</v>
      </c>
      <c r="U133" s="80" t="s">
        <v>13</v>
      </c>
      <c r="V133" s="80" t="s">
        <v>13</v>
      </c>
      <c r="W133" s="80" t="s">
        <v>13</v>
      </c>
      <c r="X133" s="81" t="s">
        <v>13</v>
      </c>
    </row>
    <row r="134" spans="1:24">
      <c r="A134" s="203" t="s">
        <v>80</v>
      </c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5"/>
    </row>
    <row r="135" spans="1:24">
      <c r="A135" s="197" t="s">
        <v>28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9"/>
    </row>
    <row r="136" spans="1:24" ht="26.25">
      <c r="A136" s="75" t="s">
        <v>216</v>
      </c>
      <c r="B136" s="66">
        <v>3</v>
      </c>
      <c r="C136" s="67">
        <v>2</v>
      </c>
      <c r="D136" s="55">
        <f t="shared" ref="D136:D139" si="145">IF(C136&gt;0,K136/(I136/C136),0)</f>
        <v>1</v>
      </c>
      <c r="E136" s="55">
        <f t="shared" ref="E136:E139" si="146">IF(C136&gt;0,R136/(I136/C136),0)</f>
        <v>1</v>
      </c>
      <c r="F136" s="55">
        <f t="shared" ref="F136:F139" si="147">IF(U136&gt;0,FLOOR((P136+T136)/U136,0.1),0)</f>
        <v>0</v>
      </c>
      <c r="G136" s="57" t="s">
        <v>20</v>
      </c>
      <c r="H136" s="57" t="s">
        <v>19</v>
      </c>
      <c r="I136" s="20">
        <f>K136+R136</f>
        <v>60</v>
      </c>
      <c r="J136" s="20">
        <f>P136+T136</f>
        <v>0</v>
      </c>
      <c r="K136" s="20">
        <f>L136+Q136</f>
        <v>30</v>
      </c>
      <c r="L136" s="20">
        <f>M136+N136</f>
        <v>30</v>
      </c>
      <c r="M136" s="66">
        <v>30</v>
      </c>
      <c r="N136" s="56">
        <f t="shared" ref="N136:N139" si="148">O136+P136</f>
        <v>0</v>
      </c>
      <c r="O136" s="66"/>
      <c r="P136" s="66"/>
      <c r="Q136" s="66"/>
      <c r="R136" s="101">
        <f t="shared" ref="R136:R139" si="149">(C136*U136)-K136</f>
        <v>30</v>
      </c>
      <c r="S136" s="67">
        <v>30</v>
      </c>
      <c r="T136" s="126">
        <f t="shared" ref="T136:T139" si="150">R136-S136</f>
        <v>0</v>
      </c>
      <c r="U136" s="127">
        <v>30</v>
      </c>
      <c r="V136" s="68"/>
      <c r="W136" s="68"/>
      <c r="X136" s="69"/>
    </row>
    <row r="137" spans="1:24">
      <c r="A137" s="70"/>
      <c r="B137" s="54">
        <v>3</v>
      </c>
      <c r="C137" s="59"/>
      <c r="D137" s="55">
        <f t="shared" si="145"/>
        <v>0</v>
      </c>
      <c r="E137" s="55">
        <f t="shared" si="146"/>
        <v>0</v>
      </c>
      <c r="F137" s="60">
        <f t="shared" si="147"/>
        <v>0</v>
      </c>
      <c r="G137" s="16"/>
      <c r="H137" s="16"/>
      <c r="I137" s="61">
        <f t="shared" ref="I137:I139" si="151">K137+R137</f>
        <v>0</v>
      </c>
      <c r="J137" s="20">
        <f t="shared" ref="J137:J139" si="152">P137+T137</f>
        <v>0</v>
      </c>
      <c r="K137" s="61">
        <f t="shared" ref="K137:K139" si="153">L137+Q137</f>
        <v>0</v>
      </c>
      <c r="L137" s="61">
        <f t="shared" ref="L137:L139" si="154">M137+N137</f>
        <v>0</v>
      </c>
      <c r="M137" s="54"/>
      <c r="N137" s="62">
        <f t="shared" si="148"/>
        <v>0</v>
      </c>
      <c r="O137" s="54"/>
      <c r="P137" s="54"/>
      <c r="Q137" s="54"/>
      <c r="R137" s="101">
        <f t="shared" si="149"/>
        <v>0</v>
      </c>
      <c r="S137" s="59"/>
      <c r="T137" s="126">
        <f t="shared" si="150"/>
        <v>0</v>
      </c>
      <c r="U137" s="128"/>
      <c r="V137" s="63"/>
      <c r="W137" s="63"/>
      <c r="X137" s="64"/>
    </row>
    <row r="138" spans="1:24">
      <c r="A138" s="70"/>
      <c r="B138" s="54">
        <v>3</v>
      </c>
      <c r="C138" s="59"/>
      <c r="D138" s="55">
        <f t="shared" si="145"/>
        <v>0</v>
      </c>
      <c r="E138" s="55">
        <f t="shared" si="146"/>
        <v>0</v>
      </c>
      <c r="F138" s="60">
        <f t="shared" si="147"/>
        <v>0</v>
      </c>
      <c r="G138" s="16"/>
      <c r="H138" s="16"/>
      <c r="I138" s="61">
        <f t="shared" si="151"/>
        <v>0</v>
      </c>
      <c r="J138" s="20">
        <f t="shared" si="152"/>
        <v>0</v>
      </c>
      <c r="K138" s="61">
        <f t="shared" si="153"/>
        <v>0</v>
      </c>
      <c r="L138" s="61">
        <f t="shared" si="154"/>
        <v>0</v>
      </c>
      <c r="M138" s="54"/>
      <c r="N138" s="62">
        <f t="shared" si="148"/>
        <v>0</v>
      </c>
      <c r="O138" s="54"/>
      <c r="P138" s="54"/>
      <c r="Q138" s="54"/>
      <c r="R138" s="101">
        <f t="shared" si="149"/>
        <v>0</v>
      </c>
      <c r="S138" s="59"/>
      <c r="T138" s="126">
        <f t="shared" si="150"/>
        <v>0</v>
      </c>
      <c r="U138" s="128"/>
      <c r="V138" s="63"/>
      <c r="W138" s="63"/>
      <c r="X138" s="64"/>
    </row>
    <row r="139" spans="1:24">
      <c r="A139" s="70"/>
      <c r="B139" s="54">
        <v>3</v>
      </c>
      <c r="C139" s="59"/>
      <c r="D139" s="55">
        <f t="shared" si="145"/>
        <v>0</v>
      </c>
      <c r="E139" s="55">
        <f t="shared" si="146"/>
        <v>0</v>
      </c>
      <c r="F139" s="60">
        <f t="shared" si="147"/>
        <v>0</v>
      </c>
      <c r="G139" s="16"/>
      <c r="H139" s="16"/>
      <c r="I139" s="61">
        <f t="shared" si="151"/>
        <v>0</v>
      </c>
      <c r="J139" s="20">
        <f t="shared" si="152"/>
        <v>0</v>
      </c>
      <c r="K139" s="61">
        <f t="shared" si="153"/>
        <v>0</v>
      </c>
      <c r="L139" s="61">
        <f t="shared" si="154"/>
        <v>0</v>
      </c>
      <c r="M139" s="54"/>
      <c r="N139" s="62">
        <f t="shared" si="148"/>
        <v>0</v>
      </c>
      <c r="O139" s="54"/>
      <c r="P139" s="54"/>
      <c r="Q139" s="54"/>
      <c r="R139" s="101">
        <f t="shared" si="149"/>
        <v>0</v>
      </c>
      <c r="S139" s="59"/>
      <c r="T139" s="126">
        <f t="shared" si="150"/>
        <v>0</v>
      </c>
      <c r="U139" s="128"/>
      <c r="V139" s="63"/>
      <c r="W139" s="63"/>
      <c r="X139" s="64"/>
    </row>
    <row r="140" spans="1:24">
      <c r="A140" s="71" t="s">
        <v>77</v>
      </c>
      <c r="B140" s="56">
        <v>3</v>
      </c>
      <c r="C140" s="17">
        <f>SUM(C136:C139)</f>
        <v>2</v>
      </c>
      <c r="D140" s="17">
        <f>SUM(D136:D139)</f>
        <v>1</v>
      </c>
      <c r="E140" s="17">
        <f>SUM(E136:E139)</f>
        <v>1</v>
      </c>
      <c r="F140" s="55" t="s">
        <v>13</v>
      </c>
      <c r="G140" s="56" t="s">
        <v>13</v>
      </c>
      <c r="H140" s="56" t="s">
        <v>13</v>
      </c>
      <c r="I140" s="17">
        <f>SUM(I136:I139)</f>
        <v>60</v>
      </c>
      <c r="J140" s="55" t="s">
        <v>13</v>
      </c>
      <c r="K140" s="17">
        <f>SUM(K136:K139)</f>
        <v>30</v>
      </c>
      <c r="L140" s="17">
        <f>SUM(L136:L139)</f>
        <v>30</v>
      </c>
      <c r="M140" s="17">
        <f>SUM(M136:M139)</f>
        <v>30</v>
      </c>
      <c r="N140" s="17">
        <f>SUM(N136:N139)</f>
        <v>0</v>
      </c>
      <c r="O140" s="17">
        <f>SUM(O136:O139)</f>
        <v>0</v>
      </c>
      <c r="P140" s="55" t="s">
        <v>13</v>
      </c>
      <c r="Q140" s="17">
        <f>SUM(Q136:Q139)</f>
        <v>0</v>
      </c>
      <c r="R140" s="17">
        <f>SUM(R136:R139)</f>
        <v>30</v>
      </c>
      <c r="S140" s="17">
        <f>SUM(S136:S139)</f>
        <v>30</v>
      </c>
      <c r="T140" s="55" t="s">
        <v>13</v>
      </c>
      <c r="U140" s="20" t="s">
        <v>13</v>
      </c>
      <c r="V140" s="56" t="s">
        <v>13</v>
      </c>
      <c r="W140" s="56" t="s">
        <v>13</v>
      </c>
      <c r="X140" s="72" t="s">
        <v>13</v>
      </c>
    </row>
    <row r="141" spans="1:24">
      <c r="A141" s="71" t="s">
        <v>26</v>
      </c>
      <c r="B141" s="56">
        <v>3</v>
      </c>
      <c r="C141" s="55" t="s">
        <v>13</v>
      </c>
      <c r="D141" s="55" t="s">
        <v>13</v>
      </c>
      <c r="E141" s="55" t="s">
        <v>13</v>
      </c>
      <c r="F141" s="17">
        <f>SUM(F136:F139)</f>
        <v>0</v>
      </c>
      <c r="G141" s="56" t="s">
        <v>13</v>
      </c>
      <c r="H141" s="56" t="s">
        <v>13</v>
      </c>
      <c r="I141" s="56" t="s">
        <v>13</v>
      </c>
      <c r="J141" s="17">
        <f>SUM(J136:J139)</f>
        <v>0</v>
      </c>
      <c r="K141" s="56" t="s">
        <v>13</v>
      </c>
      <c r="L141" s="56" t="s">
        <v>13</v>
      </c>
      <c r="M141" s="56" t="s">
        <v>13</v>
      </c>
      <c r="N141" s="56" t="s">
        <v>13</v>
      </c>
      <c r="O141" s="56" t="s">
        <v>13</v>
      </c>
      <c r="P141" s="17">
        <f>SUM(P136:P139)</f>
        <v>0</v>
      </c>
      <c r="Q141" s="56" t="s">
        <v>13</v>
      </c>
      <c r="R141" s="56" t="s">
        <v>13</v>
      </c>
      <c r="S141" s="55" t="s">
        <v>13</v>
      </c>
      <c r="T141" s="17">
        <f>SUM(T136:T139)</f>
        <v>0</v>
      </c>
      <c r="U141" s="20" t="s">
        <v>13</v>
      </c>
      <c r="V141" s="56" t="s">
        <v>13</v>
      </c>
      <c r="W141" s="56" t="s">
        <v>13</v>
      </c>
      <c r="X141" s="72" t="s">
        <v>13</v>
      </c>
    </row>
    <row r="142" spans="1:24">
      <c r="A142" s="71" t="s">
        <v>78</v>
      </c>
      <c r="B142" s="56">
        <v>3</v>
      </c>
      <c r="C142" s="17">
        <f>SUMIF(H136:H139,"f",C136:C139)</f>
        <v>2</v>
      </c>
      <c r="D142" s="17">
        <f>SUMIF(H136:H139,"f",D136:D139)</f>
        <v>1</v>
      </c>
      <c r="E142" s="17">
        <f>SUMIF(H136:H139,"f",E136:E139)</f>
        <v>1</v>
      </c>
      <c r="F142" s="55" t="s">
        <v>13</v>
      </c>
      <c r="G142" s="56" t="s">
        <v>13</v>
      </c>
      <c r="H142" s="56" t="s">
        <v>13</v>
      </c>
      <c r="I142" s="17">
        <f>SUMIF(H136:H139,"f",I136:I139)</f>
        <v>60</v>
      </c>
      <c r="J142" s="56" t="s">
        <v>13</v>
      </c>
      <c r="K142" s="17">
        <f>SUMIF(H136:H139,"f",K136:K139)</f>
        <v>30</v>
      </c>
      <c r="L142" s="17">
        <f>SUMIF(H136:H139,"f",L136:L139)</f>
        <v>30</v>
      </c>
      <c r="M142" s="17">
        <f>SUMIF(H136:H139,"f",M136:M139)</f>
        <v>30</v>
      </c>
      <c r="N142" s="17">
        <f>SUMIF(H136:H139,"f",N136:N139)</f>
        <v>0</v>
      </c>
      <c r="O142" s="17">
        <f>SUMIF(H136:H139,"f",O136:O139)</f>
        <v>0</v>
      </c>
      <c r="P142" s="56" t="s">
        <v>13</v>
      </c>
      <c r="Q142" s="17">
        <f>SUMIF(H136:H139,"f",Q136:Q139)</f>
        <v>0</v>
      </c>
      <c r="R142" s="17">
        <f>SUMIF(H136:H139,"f",R136:R139)</f>
        <v>30</v>
      </c>
      <c r="S142" s="17">
        <f>SUMIF(H136:H139,"f",S136:S139)</f>
        <v>30</v>
      </c>
      <c r="T142" s="56" t="s">
        <v>13</v>
      </c>
      <c r="U142" s="20" t="s">
        <v>13</v>
      </c>
      <c r="V142" s="56" t="s">
        <v>13</v>
      </c>
      <c r="W142" s="56" t="s">
        <v>13</v>
      </c>
      <c r="X142" s="72" t="s">
        <v>13</v>
      </c>
    </row>
    <row r="143" spans="1:24">
      <c r="A143" s="197" t="s">
        <v>29</v>
      </c>
      <c r="B143" s="198"/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9"/>
    </row>
    <row r="144" spans="1:24">
      <c r="A144" s="70"/>
      <c r="B144" s="54">
        <v>3</v>
      </c>
      <c r="C144" s="59"/>
      <c r="D144" s="55">
        <f t="shared" ref="D144:D146" si="155">IF(C144&gt;0,K144/(I144/C144),0)</f>
        <v>0</v>
      </c>
      <c r="E144" s="55">
        <f t="shared" ref="E144:E146" si="156">IF(C144&gt;0,R144/(I144/C144),0)</f>
        <v>0</v>
      </c>
      <c r="F144" s="60">
        <f t="shared" ref="F144:F146" si="157">IF(U144&gt;0,FLOOR((P144+T144)/U144,0.1),0)</f>
        <v>0</v>
      </c>
      <c r="G144" s="16"/>
      <c r="H144" s="16"/>
      <c r="I144" s="61">
        <f>K144+R144</f>
        <v>0</v>
      </c>
      <c r="J144" s="20">
        <f>P144+T144</f>
        <v>0</v>
      </c>
      <c r="K144" s="61">
        <f>L144+Q144</f>
        <v>0</v>
      </c>
      <c r="L144" s="61">
        <f>M144+N144</f>
        <v>0</v>
      </c>
      <c r="M144" s="54"/>
      <c r="N144" s="62">
        <f t="shared" ref="N144:N146" si="158">O144+P144</f>
        <v>0</v>
      </c>
      <c r="O144" s="54"/>
      <c r="P144" s="54"/>
      <c r="Q144" s="54"/>
      <c r="R144" s="101">
        <f t="shared" ref="R144:R146" si="159">(C144*U144)-K144</f>
        <v>0</v>
      </c>
      <c r="S144" s="59"/>
      <c r="T144" s="126">
        <f t="shared" ref="T144:T146" si="160">R144-S144</f>
        <v>0</v>
      </c>
      <c r="U144" s="128"/>
      <c r="V144" s="63"/>
      <c r="W144" s="63"/>
      <c r="X144" s="64"/>
    </row>
    <row r="145" spans="1:24">
      <c r="A145" s="70"/>
      <c r="B145" s="54">
        <v>3</v>
      </c>
      <c r="C145" s="59"/>
      <c r="D145" s="55">
        <f t="shared" si="155"/>
        <v>0</v>
      </c>
      <c r="E145" s="55">
        <f t="shared" si="156"/>
        <v>0</v>
      </c>
      <c r="F145" s="60">
        <f t="shared" si="157"/>
        <v>0</v>
      </c>
      <c r="G145" s="16"/>
      <c r="H145" s="16"/>
      <c r="I145" s="61">
        <f t="shared" ref="I145:I146" si="161">K145+R145</f>
        <v>0</v>
      </c>
      <c r="J145" s="20">
        <f t="shared" ref="J145:J146" si="162">P145+T145</f>
        <v>0</v>
      </c>
      <c r="K145" s="61">
        <f t="shared" ref="K145:K146" si="163">L145+Q145</f>
        <v>0</v>
      </c>
      <c r="L145" s="61">
        <f t="shared" ref="L145:L146" si="164">M145+N145</f>
        <v>0</v>
      </c>
      <c r="M145" s="54"/>
      <c r="N145" s="62">
        <f t="shared" si="158"/>
        <v>0</v>
      </c>
      <c r="O145" s="54"/>
      <c r="P145" s="54"/>
      <c r="Q145" s="54"/>
      <c r="R145" s="101">
        <f t="shared" si="159"/>
        <v>0</v>
      </c>
      <c r="S145" s="59"/>
      <c r="T145" s="126">
        <f t="shared" si="160"/>
        <v>0</v>
      </c>
      <c r="U145" s="128"/>
      <c r="V145" s="63"/>
      <c r="W145" s="63"/>
      <c r="X145" s="64"/>
    </row>
    <row r="146" spans="1:24">
      <c r="A146" s="70"/>
      <c r="B146" s="54">
        <v>3</v>
      </c>
      <c r="C146" s="59"/>
      <c r="D146" s="55">
        <f t="shared" si="155"/>
        <v>0</v>
      </c>
      <c r="E146" s="55">
        <f t="shared" si="156"/>
        <v>0</v>
      </c>
      <c r="F146" s="60">
        <f t="shared" si="157"/>
        <v>0</v>
      </c>
      <c r="G146" s="16"/>
      <c r="H146" s="16"/>
      <c r="I146" s="61">
        <f t="shared" si="161"/>
        <v>0</v>
      </c>
      <c r="J146" s="20">
        <f t="shared" si="162"/>
        <v>0</v>
      </c>
      <c r="K146" s="61">
        <f t="shared" si="163"/>
        <v>0</v>
      </c>
      <c r="L146" s="61">
        <f t="shared" si="164"/>
        <v>0</v>
      </c>
      <c r="M146" s="54"/>
      <c r="N146" s="62">
        <f t="shared" si="158"/>
        <v>0</v>
      </c>
      <c r="O146" s="54"/>
      <c r="P146" s="54"/>
      <c r="Q146" s="54"/>
      <c r="R146" s="101">
        <f t="shared" si="159"/>
        <v>0</v>
      </c>
      <c r="S146" s="59"/>
      <c r="T146" s="126">
        <f t="shared" si="160"/>
        <v>0</v>
      </c>
      <c r="U146" s="128"/>
      <c r="V146" s="63"/>
      <c r="W146" s="63"/>
      <c r="X146" s="64"/>
    </row>
    <row r="147" spans="1:24">
      <c r="A147" s="71" t="s">
        <v>77</v>
      </c>
      <c r="B147" s="56">
        <v>3</v>
      </c>
      <c r="C147" s="17">
        <f>SUM(C144:C146)</f>
        <v>0</v>
      </c>
      <c r="D147" s="17">
        <f>SUM(D144:D146)</f>
        <v>0</v>
      </c>
      <c r="E147" s="17">
        <f>SUM(E144:E146)</f>
        <v>0</v>
      </c>
      <c r="F147" s="55" t="s">
        <v>13</v>
      </c>
      <c r="G147" s="56" t="s">
        <v>13</v>
      </c>
      <c r="H147" s="56" t="s">
        <v>13</v>
      </c>
      <c r="I147" s="17">
        <f>SUM(I144:I146)</f>
        <v>0</v>
      </c>
      <c r="J147" s="55" t="s">
        <v>13</v>
      </c>
      <c r="K147" s="17">
        <f>SUM(K144:K146)</f>
        <v>0</v>
      </c>
      <c r="L147" s="17">
        <f>SUM(L144:L146)</f>
        <v>0</v>
      </c>
      <c r="M147" s="17">
        <f>SUM(M144:M146)</f>
        <v>0</v>
      </c>
      <c r="N147" s="17">
        <f>SUM(N144:N146)</f>
        <v>0</v>
      </c>
      <c r="O147" s="17">
        <f>SUM(O144:O146)</f>
        <v>0</v>
      </c>
      <c r="P147" s="55" t="s">
        <v>13</v>
      </c>
      <c r="Q147" s="17">
        <f>SUM(Q144:Q146)</f>
        <v>0</v>
      </c>
      <c r="R147" s="17">
        <f>SUM(R144:R146)</f>
        <v>0</v>
      </c>
      <c r="S147" s="17">
        <f>SUM(S144:S146)</f>
        <v>0</v>
      </c>
      <c r="T147" s="55" t="s">
        <v>13</v>
      </c>
      <c r="U147" s="20" t="s">
        <v>13</v>
      </c>
      <c r="V147" s="56" t="s">
        <v>13</v>
      </c>
      <c r="W147" s="56" t="s">
        <v>13</v>
      </c>
      <c r="X147" s="72" t="s">
        <v>13</v>
      </c>
    </row>
    <row r="148" spans="1:24">
      <c r="A148" s="71" t="s">
        <v>26</v>
      </c>
      <c r="B148" s="56">
        <v>3</v>
      </c>
      <c r="C148" s="55" t="s">
        <v>13</v>
      </c>
      <c r="D148" s="55" t="s">
        <v>13</v>
      </c>
      <c r="E148" s="55" t="s">
        <v>13</v>
      </c>
      <c r="F148" s="17">
        <f>SUM(F144:F146)</f>
        <v>0</v>
      </c>
      <c r="G148" s="56" t="s">
        <v>13</v>
      </c>
      <c r="H148" s="56" t="s">
        <v>13</v>
      </c>
      <c r="I148" s="56" t="s">
        <v>13</v>
      </c>
      <c r="J148" s="17">
        <f>SUM(J144:J146)</f>
        <v>0</v>
      </c>
      <c r="K148" s="56" t="s">
        <v>13</v>
      </c>
      <c r="L148" s="56" t="s">
        <v>13</v>
      </c>
      <c r="M148" s="56" t="s">
        <v>13</v>
      </c>
      <c r="N148" s="56" t="s">
        <v>13</v>
      </c>
      <c r="O148" s="56" t="s">
        <v>13</v>
      </c>
      <c r="P148" s="17">
        <f>SUM(P144:P146)</f>
        <v>0</v>
      </c>
      <c r="Q148" s="56" t="s">
        <v>13</v>
      </c>
      <c r="R148" s="56" t="s">
        <v>13</v>
      </c>
      <c r="S148" s="55" t="s">
        <v>13</v>
      </c>
      <c r="T148" s="17">
        <f>SUM(T144:T146)</f>
        <v>0</v>
      </c>
      <c r="U148" s="20" t="s">
        <v>13</v>
      </c>
      <c r="V148" s="56" t="s">
        <v>13</v>
      </c>
      <c r="W148" s="56" t="s">
        <v>13</v>
      </c>
      <c r="X148" s="72" t="s">
        <v>13</v>
      </c>
    </row>
    <row r="149" spans="1:24">
      <c r="A149" s="71" t="s">
        <v>78</v>
      </c>
      <c r="B149" s="56">
        <v>3</v>
      </c>
      <c r="C149" s="17">
        <f>SUMIF(H144:H146,"f",C144:C146)</f>
        <v>0</v>
      </c>
      <c r="D149" s="17">
        <f>SUMIF(H144:H146,"f",D144:D146)</f>
        <v>0</v>
      </c>
      <c r="E149" s="17">
        <f>SUMIF(H144:H146,"f",E144:E146)</f>
        <v>0</v>
      </c>
      <c r="F149" s="55" t="s">
        <v>13</v>
      </c>
      <c r="G149" s="56" t="s">
        <v>13</v>
      </c>
      <c r="H149" s="56" t="s">
        <v>13</v>
      </c>
      <c r="I149" s="17">
        <f>SUMIF(H144:H146,"f",I144:I146)</f>
        <v>0</v>
      </c>
      <c r="J149" s="56" t="s">
        <v>13</v>
      </c>
      <c r="K149" s="17">
        <f>SUMIF(H144:H146,"f",K144:K146)</f>
        <v>0</v>
      </c>
      <c r="L149" s="17">
        <f>SUMIF(H144:H146,"f",L144:L146)</f>
        <v>0</v>
      </c>
      <c r="M149" s="17">
        <f>SUMIF(H144:H146,"f",M144:M146)</f>
        <v>0</v>
      </c>
      <c r="N149" s="17">
        <f>SUMIF(H144:H146,"f",N144:N146)</f>
        <v>0</v>
      </c>
      <c r="O149" s="17">
        <f>SUMIF(H144:H146,"f",O144:O146)</f>
        <v>0</v>
      </c>
      <c r="P149" s="56" t="s">
        <v>13</v>
      </c>
      <c r="Q149" s="17">
        <f>SUMIF(H144:H146,"f",Q144:Q146)</f>
        <v>0</v>
      </c>
      <c r="R149" s="17">
        <f>SUMIF(H144:H146,"f",R144:R146)</f>
        <v>0</v>
      </c>
      <c r="S149" s="17">
        <f>SUMIF(H144:H146,"f",S144:S146)</f>
        <v>0</v>
      </c>
      <c r="T149" s="56" t="s">
        <v>13</v>
      </c>
      <c r="U149" s="20" t="s">
        <v>13</v>
      </c>
      <c r="V149" s="56" t="s">
        <v>13</v>
      </c>
      <c r="W149" s="56" t="s">
        <v>13</v>
      </c>
      <c r="X149" s="72" t="s">
        <v>13</v>
      </c>
    </row>
    <row r="150" spans="1:24">
      <c r="A150" s="197" t="s">
        <v>30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9"/>
    </row>
    <row r="151" spans="1:24">
      <c r="A151" s="75" t="s">
        <v>129</v>
      </c>
      <c r="B151" s="66">
        <v>3</v>
      </c>
      <c r="C151" s="67">
        <v>1</v>
      </c>
      <c r="D151" s="55">
        <f t="shared" ref="D151:D157" si="165">IF(C151&gt;0,K151/(I151/C151),0)</f>
        <v>0.58620689655172409</v>
      </c>
      <c r="E151" s="55">
        <f t="shared" ref="E151:E157" si="166">IF(C151&gt;0,R151/(I151/C151),0)</f>
        <v>0.41379310344827586</v>
      </c>
      <c r="F151" s="55">
        <f t="shared" ref="F151:F157" si="167">IF(U151&gt;0,FLOOR((P151+T151)/U151,0.1),0)</f>
        <v>0</v>
      </c>
      <c r="G151" s="57" t="s">
        <v>20</v>
      </c>
      <c r="H151" s="57" t="s">
        <v>18</v>
      </c>
      <c r="I151" s="20">
        <f>K151+R151</f>
        <v>29</v>
      </c>
      <c r="J151" s="20">
        <f>P151+T151</f>
        <v>0</v>
      </c>
      <c r="K151" s="20">
        <f>L151+Q151</f>
        <v>17</v>
      </c>
      <c r="L151" s="20">
        <f>M151+N151</f>
        <v>15</v>
      </c>
      <c r="M151" s="66">
        <v>15</v>
      </c>
      <c r="N151" s="56">
        <f t="shared" ref="N151:N157" si="168">O151+P151</f>
        <v>0</v>
      </c>
      <c r="O151" s="66"/>
      <c r="P151" s="66"/>
      <c r="Q151" s="66">
        <v>2</v>
      </c>
      <c r="R151" s="101">
        <f t="shared" ref="R151:R153" si="169">(C151*U151)-K151</f>
        <v>12</v>
      </c>
      <c r="S151" s="67">
        <v>12</v>
      </c>
      <c r="T151" s="126">
        <f t="shared" ref="T151:T153" si="170">R151-S151</f>
        <v>0</v>
      </c>
      <c r="U151" s="127">
        <v>29</v>
      </c>
      <c r="V151" s="68">
        <v>45</v>
      </c>
      <c r="W151" s="68">
        <v>45</v>
      </c>
      <c r="X151" s="69">
        <v>10</v>
      </c>
    </row>
    <row r="152" spans="1:24">
      <c r="A152" s="76" t="s">
        <v>130</v>
      </c>
      <c r="B152" s="54">
        <v>3</v>
      </c>
      <c r="C152" s="59">
        <v>2.5</v>
      </c>
      <c r="D152" s="55">
        <f t="shared" si="165"/>
        <v>1.7407407407407407</v>
      </c>
      <c r="E152" s="55">
        <f t="shared" si="166"/>
        <v>0.7592592592592593</v>
      </c>
      <c r="F152" s="60">
        <f t="shared" si="167"/>
        <v>0</v>
      </c>
      <c r="G152" s="16" t="s">
        <v>20</v>
      </c>
      <c r="H152" s="16" t="s">
        <v>18</v>
      </c>
      <c r="I152" s="61">
        <f t="shared" ref="I152:I157" si="171">K152+R152</f>
        <v>67.5</v>
      </c>
      <c r="J152" s="20">
        <f t="shared" ref="J152:J157" si="172">P152+T152</f>
        <v>2.5</v>
      </c>
      <c r="K152" s="61">
        <f t="shared" ref="K152:K157" si="173">L152+Q152</f>
        <v>47</v>
      </c>
      <c r="L152" s="61">
        <f t="shared" ref="L152:L157" si="174">M152+N152</f>
        <v>45</v>
      </c>
      <c r="M152" s="54">
        <v>30</v>
      </c>
      <c r="N152" s="62">
        <f t="shared" si="168"/>
        <v>15</v>
      </c>
      <c r="O152" s="54">
        <v>15</v>
      </c>
      <c r="P152" s="54"/>
      <c r="Q152" s="54">
        <v>2</v>
      </c>
      <c r="R152" s="101">
        <f t="shared" si="169"/>
        <v>20.5</v>
      </c>
      <c r="S152" s="59">
        <v>18</v>
      </c>
      <c r="T152" s="126">
        <f t="shared" si="170"/>
        <v>2.5</v>
      </c>
      <c r="U152" s="134">
        <v>27</v>
      </c>
      <c r="V152" s="63">
        <v>60</v>
      </c>
      <c r="W152" s="63">
        <v>15</v>
      </c>
      <c r="X152" s="64">
        <v>25</v>
      </c>
    </row>
    <row r="153" spans="1:24">
      <c r="A153" s="74" t="s">
        <v>131</v>
      </c>
      <c r="B153" s="54">
        <v>3</v>
      </c>
      <c r="C153" s="59">
        <v>3.5</v>
      </c>
      <c r="D153" s="55">
        <f t="shared" si="165"/>
        <v>1.8148148148148149</v>
      </c>
      <c r="E153" s="55">
        <f t="shared" si="166"/>
        <v>1.6851851851851851</v>
      </c>
      <c r="F153" s="60">
        <f t="shared" si="167"/>
        <v>0.5</v>
      </c>
      <c r="G153" s="16" t="s">
        <v>16</v>
      </c>
      <c r="H153" s="16" t="s">
        <v>18</v>
      </c>
      <c r="I153" s="61">
        <f t="shared" si="171"/>
        <v>94.5</v>
      </c>
      <c r="J153" s="20">
        <f t="shared" si="172"/>
        <v>15.5</v>
      </c>
      <c r="K153" s="61">
        <f t="shared" si="173"/>
        <v>49</v>
      </c>
      <c r="L153" s="61">
        <f t="shared" si="174"/>
        <v>45</v>
      </c>
      <c r="M153" s="54">
        <v>30</v>
      </c>
      <c r="N153" s="62">
        <f t="shared" si="168"/>
        <v>15</v>
      </c>
      <c r="O153" s="54">
        <v>15</v>
      </c>
      <c r="P153" s="54"/>
      <c r="Q153" s="54">
        <v>4</v>
      </c>
      <c r="R153" s="101">
        <f t="shared" si="169"/>
        <v>45.5</v>
      </c>
      <c r="S153" s="59">
        <v>30</v>
      </c>
      <c r="T153" s="126">
        <f t="shared" si="170"/>
        <v>15.5</v>
      </c>
      <c r="U153" s="134">
        <v>27</v>
      </c>
      <c r="V153" s="63">
        <v>34</v>
      </c>
      <c r="W153" s="63">
        <v>33</v>
      </c>
      <c r="X153" s="64">
        <v>33</v>
      </c>
    </row>
    <row r="154" spans="1:24">
      <c r="A154" s="70"/>
      <c r="B154" s="54">
        <v>3</v>
      </c>
      <c r="C154" s="59"/>
      <c r="D154" s="55">
        <f t="shared" si="165"/>
        <v>0</v>
      </c>
      <c r="E154" s="55">
        <f t="shared" si="166"/>
        <v>0</v>
      </c>
      <c r="F154" s="60">
        <f t="shared" si="167"/>
        <v>0</v>
      </c>
      <c r="G154" s="16"/>
      <c r="H154" s="16"/>
      <c r="I154" s="61">
        <f t="shared" si="171"/>
        <v>0</v>
      </c>
      <c r="J154" s="20">
        <f t="shared" si="172"/>
        <v>0</v>
      </c>
      <c r="K154" s="61">
        <f t="shared" si="173"/>
        <v>0</v>
      </c>
      <c r="L154" s="61">
        <f t="shared" si="174"/>
        <v>0</v>
      </c>
      <c r="M154" s="54"/>
      <c r="N154" s="62">
        <f t="shared" si="168"/>
        <v>0</v>
      </c>
      <c r="O154" s="54"/>
      <c r="P154" s="54"/>
      <c r="Q154" s="54"/>
      <c r="R154" s="101">
        <f t="shared" ref="R154:R157" si="175">(C154*U154)-K154</f>
        <v>0</v>
      </c>
      <c r="S154" s="59"/>
      <c r="T154" s="126">
        <f t="shared" ref="T154:T157" si="176">R154-S154</f>
        <v>0</v>
      </c>
      <c r="U154" s="128"/>
      <c r="V154" s="63"/>
      <c r="W154" s="63"/>
      <c r="X154" s="64"/>
    </row>
    <row r="155" spans="1:24">
      <c r="A155" s="70"/>
      <c r="B155" s="54">
        <v>3</v>
      </c>
      <c r="C155" s="59"/>
      <c r="D155" s="55">
        <f t="shared" si="165"/>
        <v>0</v>
      </c>
      <c r="E155" s="55">
        <f t="shared" si="166"/>
        <v>0</v>
      </c>
      <c r="F155" s="60">
        <f t="shared" si="167"/>
        <v>0</v>
      </c>
      <c r="G155" s="16"/>
      <c r="H155" s="16"/>
      <c r="I155" s="61">
        <f t="shared" si="171"/>
        <v>0</v>
      </c>
      <c r="J155" s="20">
        <f t="shared" si="172"/>
        <v>0</v>
      </c>
      <c r="K155" s="61">
        <f t="shared" si="173"/>
        <v>0</v>
      </c>
      <c r="L155" s="61">
        <f t="shared" si="174"/>
        <v>0</v>
      </c>
      <c r="M155" s="54"/>
      <c r="N155" s="62">
        <f t="shared" si="168"/>
        <v>0</v>
      </c>
      <c r="O155" s="54"/>
      <c r="P155" s="54"/>
      <c r="Q155" s="54"/>
      <c r="R155" s="101">
        <f t="shared" si="175"/>
        <v>0</v>
      </c>
      <c r="S155" s="59"/>
      <c r="T155" s="126">
        <f t="shared" si="176"/>
        <v>0</v>
      </c>
      <c r="U155" s="128"/>
      <c r="V155" s="63"/>
      <c r="W155" s="63"/>
      <c r="X155" s="64"/>
    </row>
    <row r="156" spans="1:24">
      <c r="A156" s="70"/>
      <c r="B156" s="54">
        <v>3</v>
      </c>
      <c r="C156" s="59"/>
      <c r="D156" s="55">
        <f t="shared" si="165"/>
        <v>0</v>
      </c>
      <c r="E156" s="55">
        <f t="shared" si="166"/>
        <v>0</v>
      </c>
      <c r="F156" s="60">
        <f t="shared" si="167"/>
        <v>0</v>
      </c>
      <c r="G156" s="16"/>
      <c r="H156" s="16"/>
      <c r="I156" s="61">
        <f t="shared" si="171"/>
        <v>0</v>
      </c>
      <c r="J156" s="20">
        <f t="shared" si="172"/>
        <v>0</v>
      </c>
      <c r="K156" s="61">
        <f t="shared" si="173"/>
        <v>0</v>
      </c>
      <c r="L156" s="61">
        <f t="shared" si="174"/>
        <v>0</v>
      </c>
      <c r="M156" s="54"/>
      <c r="N156" s="62">
        <f t="shared" si="168"/>
        <v>0</v>
      </c>
      <c r="O156" s="54"/>
      <c r="P156" s="54"/>
      <c r="Q156" s="54"/>
      <c r="R156" s="101">
        <f t="shared" si="175"/>
        <v>0</v>
      </c>
      <c r="S156" s="59"/>
      <c r="T156" s="126">
        <f t="shared" si="176"/>
        <v>0</v>
      </c>
      <c r="U156" s="128"/>
      <c r="V156" s="63"/>
      <c r="W156" s="63"/>
      <c r="X156" s="64"/>
    </row>
    <row r="157" spans="1:24">
      <c r="A157" s="70"/>
      <c r="B157" s="54">
        <v>3</v>
      </c>
      <c r="C157" s="59"/>
      <c r="D157" s="55">
        <f t="shared" si="165"/>
        <v>0</v>
      </c>
      <c r="E157" s="55">
        <f t="shared" si="166"/>
        <v>0</v>
      </c>
      <c r="F157" s="60">
        <f t="shared" si="167"/>
        <v>0</v>
      </c>
      <c r="G157" s="16"/>
      <c r="H157" s="16"/>
      <c r="I157" s="61">
        <f t="shared" si="171"/>
        <v>0</v>
      </c>
      <c r="J157" s="20">
        <f t="shared" si="172"/>
        <v>0</v>
      </c>
      <c r="K157" s="61">
        <f t="shared" si="173"/>
        <v>0</v>
      </c>
      <c r="L157" s="61">
        <f t="shared" si="174"/>
        <v>0</v>
      </c>
      <c r="M157" s="54"/>
      <c r="N157" s="62">
        <f t="shared" si="168"/>
        <v>0</v>
      </c>
      <c r="O157" s="54"/>
      <c r="P157" s="54"/>
      <c r="Q157" s="54"/>
      <c r="R157" s="101">
        <f t="shared" si="175"/>
        <v>0</v>
      </c>
      <c r="S157" s="59"/>
      <c r="T157" s="126">
        <f t="shared" si="176"/>
        <v>0</v>
      </c>
      <c r="U157" s="128"/>
      <c r="V157" s="63"/>
      <c r="W157" s="63"/>
      <c r="X157" s="64"/>
    </row>
    <row r="158" spans="1:24">
      <c r="A158" s="71" t="s">
        <v>77</v>
      </c>
      <c r="B158" s="56">
        <v>3</v>
      </c>
      <c r="C158" s="17">
        <f>SUM(C151:C157)</f>
        <v>7</v>
      </c>
      <c r="D158" s="17">
        <f>SUM(D151:D157)</f>
        <v>4.1417624521072796</v>
      </c>
      <c r="E158" s="17">
        <f>SUM(E151:E157)</f>
        <v>2.8582375478927204</v>
      </c>
      <c r="F158" s="55" t="s">
        <v>13</v>
      </c>
      <c r="G158" s="56" t="s">
        <v>13</v>
      </c>
      <c r="H158" s="56" t="s">
        <v>13</v>
      </c>
      <c r="I158" s="17">
        <f>SUM(I151:I157)</f>
        <v>191</v>
      </c>
      <c r="J158" s="55" t="s">
        <v>13</v>
      </c>
      <c r="K158" s="17">
        <f>SUM(K151:K157)</f>
        <v>113</v>
      </c>
      <c r="L158" s="17">
        <f>SUM(L151:L157)</f>
        <v>105</v>
      </c>
      <c r="M158" s="17">
        <f>SUM(M151:M157)</f>
        <v>75</v>
      </c>
      <c r="N158" s="17">
        <f>SUM(N151:N157)</f>
        <v>30</v>
      </c>
      <c r="O158" s="17">
        <f>SUM(O151:O157)</f>
        <v>30</v>
      </c>
      <c r="P158" s="55" t="s">
        <v>13</v>
      </c>
      <c r="Q158" s="17">
        <f>SUM(Q151:Q157)</f>
        <v>8</v>
      </c>
      <c r="R158" s="17">
        <f>SUM(R151:R157)</f>
        <v>78</v>
      </c>
      <c r="S158" s="17">
        <f>SUM(S151:S157)</f>
        <v>60</v>
      </c>
      <c r="T158" s="55" t="s">
        <v>13</v>
      </c>
      <c r="U158" s="20" t="s">
        <v>13</v>
      </c>
      <c r="V158" s="56" t="s">
        <v>13</v>
      </c>
      <c r="W158" s="56" t="s">
        <v>13</v>
      </c>
      <c r="X158" s="72" t="s">
        <v>13</v>
      </c>
    </row>
    <row r="159" spans="1:24">
      <c r="A159" s="71" t="s">
        <v>26</v>
      </c>
      <c r="B159" s="56">
        <v>3</v>
      </c>
      <c r="C159" s="55" t="s">
        <v>13</v>
      </c>
      <c r="D159" s="55" t="s">
        <v>13</v>
      </c>
      <c r="E159" s="55" t="s">
        <v>13</v>
      </c>
      <c r="F159" s="17">
        <f>SUM(F151:F157)</f>
        <v>0.5</v>
      </c>
      <c r="G159" s="56" t="s">
        <v>13</v>
      </c>
      <c r="H159" s="56" t="s">
        <v>13</v>
      </c>
      <c r="I159" s="56" t="s">
        <v>13</v>
      </c>
      <c r="J159" s="17">
        <f>SUM(J151:J157)</f>
        <v>18</v>
      </c>
      <c r="K159" s="56" t="s">
        <v>13</v>
      </c>
      <c r="L159" s="56" t="s">
        <v>13</v>
      </c>
      <c r="M159" s="56" t="s">
        <v>13</v>
      </c>
      <c r="N159" s="56" t="s">
        <v>13</v>
      </c>
      <c r="O159" s="56" t="s">
        <v>13</v>
      </c>
      <c r="P159" s="17">
        <f>SUM(P151:P157)</f>
        <v>0</v>
      </c>
      <c r="Q159" s="56" t="s">
        <v>13</v>
      </c>
      <c r="R159" s="56" t="s">
        <v>13</v>
      </c>
      <c r="S159" s="55" t="s">
        <v>13</v>
      </c>
      <c r="T159" s="17">
        <f>SUM(T151:T157)</f>
        <v>18</v>
      </c>
      <c r="U159" s="20" t="s">
        <v>13</v>
      </c>
      <c r="V159" s="56" t="s">
        <v>13</v>
      </c>
      <c r="W159" s="56" t="s">
        <v>13</v>
      </c>
      <c r="X159" s="72" t="s">
        <v>13</v>
      </c>
    </row>
    <row r="160" spans="1:24">
      <c r="A160" s="71" t="s">
        <v>78</v>
      </c>
      <c r="B160" s="56">
        <v>3</v>
      </c>
      <c r="C160" s="17">
        <f>SUMIF(H151:H157,"f",C151:C157)</f>
        <v>0</v>
      </c>
      <c r="D160" s="17">
        <f>SUMIF(H151:H157,"f",D151:D157)</f>
        <v>0</v>
      </c>
      <c r="E160" s="17">
        <f>SUMIF(H151:H157,"f",E151:E157)</f>
        <v>0</v>
      </c>
      <c r="F160" s="55" t="s">
        <v>13</v>
      </c>
      <c r="G160" s="56" t="s">
        <v>13</v>
      </c>
      <c r="H160" s="56" t="s">
        <v>13</v>
      </c>
      <c r="I160" s="17">
        <f>SUMIF(H151:H157,"f",I151:I157)</f>
        <v>0</v>
      </c>
      <c r="J160" s="56" t="s">
        <v>13</v>
      </c>
      <c r="K160" s="17">
        <f>SUMIF(H151:H157,"f",K151:K157)</f>
        <v>0</v>
      </c>
      <c r="L160" s="17">
        <f>SUMIF(H151:H157,"f",L151:L157)</f>
        <v>0</v>
      </c>
      <c r="M160" s="17">
        <f>SUMIF(H151:H157,"f",M151:M157)</f>
        <v>0</v>
      </c>
      <c r="N160" s="17">
        <f>SUMIF(H151:H157,"f",N151:N157)</f>
        <v>0</v>
      </c>
      <c r="O160" s="17">
        <f>SUMIF(H151:H157,"f",O151:O157)</f>
        <v>0</v>
      </c>
      <c r="P160" s="56" t="s">
        <v>13</v>
      </c>
      <c r="Q160" s="17">
        <f>SUMIF(H151:H157,"f",Q151:Q157)</f>
        <v>0</v>
      </c>
      <c r="R160" s="17">
        <f>SUMIF(H151:H157,"f",R151:R157)</f>
        <v>0</v>
      </c>
      <c r="S160" s="17">
        <f>SUMIF(H151:H157,"f",S151:S157)</f>
        <v>0</v>
      </c>
      <c r="T160" s="56" t="s">
        <v>13</v>
      </c>
      <c r="U160" s="20" t="s">
        <v>13</v>
      </c>
      <c r="V160" s="56" t="s">
        <v>13</v>
      </c>
      <c r="W160" s="56" t="s">
        <v>13</v>
      </c>
      <c r="X160" s="72" t="s">
        <v>13</v>
      </c>
    </row>
    <row r="161" spans="1:24">
      <c r="A161" s="197" t="s">
        <v>31</v>
      </c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9"/>
    </row>
    <row r="162" spans="1:24">
      <c r="A162" s="74" t="s">
        <v>148</v>
      </c>
      <c r="B162" s="54">
        <v>3</v>
      </c>
      <c r="C162" s="59">
        <v>2.5</v>
      </c>
      <c r="D162" s="55">
        <f t="shared" ref="D162:D168" si="177">IF(C162&gt;0,K162/(I162/C162),0)</f>
        <v>1.7407407407407407</v>
      </c>
      <c r="E162" s="55">
        <f t="shared" ref="E162:E168" si="178">IF(C162&gt;0,R162/(I162/C162),0)</f>
        <v>0.7592592592592593</v>
      </c>
      <c r="F162" s="60">
        <f t="shared" ref="F162:F168" si="179">IF(U162&gt;0,FLOOR((P162+T162)/U162,0.1),0)</f>
        <v>1.5</v>
      </c>
      <c r="G162" s="16" t="s">
        <v>20</v>
      </c>
      <c r="H162" s="16" t="s">
        <v>18</v>
      </c>
      <c r="I162" s="61">
        <f>K162+R162</f>
        <v>67.5</v>
      </c>
      <c r="J162" s="20">
        <f>P162+T162</f>
        <v>41.5</v>
      </c>
      <c r="K162" s="61">
        <f>L162+Q162</f>
        <v>47</v>
      </c>
      <c r="L162" s="61">
        <f>M162+N162</f>
        <v>45</v>
      </c>
      <c r="M162" s="54">
        <v>15</v>
      </c>
      <c r="N162" s="62">
        <f t="shared" ref="N162:N168" si="180">O162+P162</f>
        <v>30</v>
      </c>
      <c r="O162" s="54"/>
      <c r="P162" s="54">
        <v>30</v>
      </c>
      <c r="Q162" s="54">
        <v>2</v>
      </c>
      <c r="R162" s="101">
        <f t="shared" ref="R162:R164" si="181">(C162*U162)-K162</f>
        <v>20.5</v>
      </c>
      <c r="S162" s="59">
        <v>9</v>
      </c>
      <c r="T162" s="126">
        <f t="shared" ref="T162:T164" si="182">R162-S162</f>
        <v>11.5</v>
      </c>
      <c r="U162" s="134">
        <v>27</v>
      </c>
      <c r="V162" s="63">
        <v>45</v>
      </c>
      <c r="W162" s="63">
        <v>25</v>
      </c>
      <c r="X162" s="64">
        <v>30</v>
      </c>
    </row>
    <row r="163" spans="1:24">
      <c r="A163" s="74" t="s">
        <v>149</v>
      </c>
      <c r="B163" s="54">
        <v>3</v>
      </c>
      <c r="C163" s="59">
        <v>2.5</v>
      </c>
      <c r="D163" s="55">
        <f t="shared" si="177"/>
        <v>1.7407407407407407</v>
      </c>
      <c r="E163" s="55">
        <f t="shared" si="178"/>
        <v>0.7592592592592593</v>
      </c>
      <c r="F163" s="60">
        <f t="shared" si="179"/>
        <v>1.5</v>
      </c>
      <c r="G163" s="16" t="s">
        <v>20</v>
      </c>
      <c r="H163" s="16" t="s">
        <v>18</v>
      </c>
      <c r="I163" s="61">
        <f t="shared" ref="I163:I168" si="183">K163+R163</f>
        <v>67.5</v>
      </c>
      <c r="J163" s="20">
        <f t="shared" ref="J163:J168" si="184">P163+T163</f>
        <v>41.5</v>
      </c>
      <c r="K163" s="61">
        <f t="shared" ref="K163:K168" si="185">L163+Q163</f>
        <v>47</v>
      </c>
      <c r="L163" s="61">
        <f t="shared" ref="L163:L168" si="186">M163+N163</f>
        <v>45</v>
      </c>
      <c r="M163" s="54">
        <v>15</v>
      </c>
      <c r="N163" s="62">
        <f t="shared" si="180"/>
        <v>30</v>
      </c>
      <c r="O163" s="54"/>
      <c r="P163" s="54">
        <v>30</v>
      </c>
      <c r="Q163" s="54">
        <v>2</v>
      </c>
      <c r="R163" s="101">
        <f t="shared" si="181"/>
        <v>20.5</v>
      </c>
      <c r="S163" s="59">
        <v>9</v>
      </c>
      <c r="T163" s="126">
        <f t="shared" si="182"/>
        <v>11.5</v>
      </c>
      <c r="U163" s="134">
        <v>27</v>
      </c>
      <c r="V163" s="63">
        <v>60</v>
      </c>
      <c r="W163" s="63">
        <v>30</v>
      </c>
      <c r="X163" s="64">
        <v>10</v>
      </c>
    </row>
    <row r="164" spans="1:24">
      <c r="A164" s="76" t="s">
        <v>218</v>
      </c>
      <c r="B164" s="54">
        <v>3</v>
      </c>
      <c r="C164" s="59">
        <v>13</v>
      </c>
      <c r="D164" s="101">
        <f t="shared" si="177"/>
        <v>3.2</v>
      </c>
      <c r="E164" s="101">
        <f t="shared" si="178"/>
        <v>9.8000000000000007</v>
      </c>
      <c r="F164" s="102">
        <f t="shared" si="179"/>
        <v>4.8000000000000007</v>
      </c>
      <c r="G164" s="16" t="s">
        <v>15</v>
      </c>
      <c r="H164" s="16" t="s">
        <v>19</v>
      </c>
      <c r="I164" s="103">
        <f t="shared" si="183"/>
        <v>325</v>
      </c>
      <c r="J164" s="104">
        <f t="shared" si="184"/>
        <v>120</v>
      </c>
      <c r="K164" s="103">
        <f t="shared" si="185"/>
        <v>80</v>
      </c>
      <c r="L164" s="103">
        <f t="shared" si="186"/>
        <v>0</v>
      </c>
      <c r="M164" s="54"/>
      <c r="N164" s="105">
        <f t="shared" si="180"/>
        <v>0</v>
      </c>
      <c r="O164" s="54"/>
      <c r="P164" s="54"/>
      <c r="Q164" s="54">
        <v>80</v>
      </c>
      <c r="R164" s="101">
        <f t="shared" si="181"/>
        <v>245</v>
      </c>
      <c r="S164" s="59">
        <v>125</v>
      </c>
      <c r="T164" s="126">
        <f t="shared" si="182"/>
        <v>120</v>
      </c>
      <c r="U164" s="127">
        <v>25</v>
      </c>
      <c r="V164" s="63">
        <v>100</v>
      </c>
      <c r="W164" s="63"/>
      <c r="X164" s="64"/>
    </row>
    <row r="165" spans="1:24">
      <c r="A165" s="76" t="s">
        <v>140</v>
      </c>
      <c r="B165" s="54">
        <v>3</v>
      </c>
      <c r="C165" s="59"/>
      <c r="D165" s="55">
        <f t="shared" si="177"/>
        <v>0</v>
      </c>
      <c r="E165" s="55">
        <f t="shared" si="178"/>
        <v>0</v>
      </c>
      <c r="F165" s="60">
        <f t="shared" si="179"/>
        <v>0</v>
      </c>
      <c r="G165" s="16" t="s">
        <v>15</v>
      </c>
      <c r="H165" s="16" t="s">
        <v>19</v>
      </c>
      <c r="I165" s="61">
        <f t="shared" si="183"/>
        <v>0</v>
      </c>
      <c r="J165" s="20">
        <f t="shared" si="184"/>
        <v>0</v>
      </c>
      <c r="K165" s="61">
        <f t="shared" si="185"/>
        <v>0</v>
      </c>
      <c r="L165" s="61">
        <f t="shared" si="186"/>
        <v>0</v>
      </c>
      <c r="M165" s="54"/>
      <c r="N165" s="62">
        <f t="shared" si="180"/>
        <v>0</v>
      </c>
      <c r="O165" s="54"/>
      <c r="P165" s="54"/>
      <c r="Q165" s="54"/>
      <c r="R165" s="101">
        <f t="shared" ref="R165:R168" si="187">(C165*U165)-K165</f>
        <v>0</v>
      </c>
      <c r="S165" s="59"/>
      <c r="T165" s="126">
        <f t="shared" ref="T165:T168" si="188">R165-S165</f>
        <v>0</v>
      </c>
      <c r="U165" s="128"/>
      <c r="V165" s="63"/>
      <c r="W165" s="63"/>
      <c r="X165" s="64"/>
    </row>
    <row r="166" spans="1:24">
      <c r="A166" s="70"/>
      <c r="B166" s="54">
        <v>3</v>
      </c>
      <c r="C166" s="59"/>
      <c r="D166" s="55">
        <f t="shared" si="177"/>
        <v>0</v>
      </c>
      <c r="E166" s="55">
        <f t="shared" si="178"/>
        <v>0</v>
      </c>
      <c r="F166" s="60">
        <f t="shared" si="179"/>
        <v>0</v>
      </c>
      <c r="G166" s="16"/>
      <c r="H166" s="16"/>
      <c r="I166" s="61">
        <f t="shared" si="183"/>
        <v>0</v>
      </c>
      <c r="J166" s="20">
        <f t="shared" si="184"/>
        <v>0</v>
      </c>
      <c r="K166" s="61">
        <f t="shared" si="185"/>
        <v>0</v>
      </c>
      <c r="L166" s="61">
        <f t="shared" si="186"/>
        <v>0</v>
      </c>
      <c r="M166" s="54"/>
      <c r="N166" s="62">
        <f t="shared" si="180"/>
        <v>0</v>
      </c>
      <c r="O166" s="54"/>
      <c r="P166" s="54"/>
      <c r="Q166" s="54"/>
      <c r="R166" s="101">
        <f t="shared" si="187"/>
        <v>0</v>
      </c>
      <c r="S166" s="59"/>
      <c r="T166" s="126">
        <f t="shared" si="188"/>
        <v>0</v>
      </c>
      <c r="U166" s="128"/>
      <c r="V166" s="63"/>
      <c r="W166" s="63"/>
      <c r="X166" s="64"/>
    </row>
    <row r="167" spans="1:24">
      <c r="A167" s="70"/>
      <c r="B167" s="54">
        <v>3</v>
      </c>
      <c r="C167" s="59"/>
      <c r="D167" s="55">
        <f t="shared" si="177"/>
        <v>0</v>
      </c>
      <c r="E167" s="55">
        <f t="shared" si="178"/>
        <v>0</v>
      </c>
      <c r="F167" s="60">
        <f t="shared" si="179"/>
        <v>0</v>
      </c>
      <c r="G167" s="16"/>
      <c r="H167" s="16"/>
      <c r="I167" s="61">
        <f t="shared" si="183"/>
        <v>0</v>
      </c>
      <c r="J167" s="20">
        <f t="shared" si="184"/>
        <v>0</v>
      </c>
      <c r="K167" s="61">
        <f t="shared" si="185"/>
        <v>0</v>
      </c>
      <c r="L167" s="61">
        <f t="shared" si="186"/>
        <v>0</v>
      </c>
      <c r="M167" s="54"/>
      <c r="N167" s="62">
        <f t="shared" si="180"/>
        <v>0</v>
      </c>
      <c r="O167" s="54"/>
      <c r="P167" s="54"/>
      <c r="Q167" s="54"/>
      <c r="R167" s="101">
        <f t="shared" si="187"/>
        <v>0</v>
      </c>
      <c r="S167" s="59"/>
      <c r="T167" s="126">
        <f t="shared" si="188"/>
        <v>0</v>
      </c>
      <c r="U167" s="128"/>
      <c r="V167" s="63"/>
      <c r="W167" s="63"/>
      <c r="X167" s="64"/>
    </row>
    <row r="168" spans="1:24">
      <c r="A168" s="70"/>
      <c r="B168" s="54">
        <v>3</v>
      </c>
      <c r="C168" s="59"/>
      <c r="D168" s="55">
        <f t="shared" si="177"/>
        <v>0</v>
      </c>
      <c r="E168" s="55">
        <f t="shared" si="178"/>
        <v>0</v>
      </c>
      <c r="F168" s="60">
        <f t="shared" si="179"/>
        <v>0</v>
      </c>
      <c r="G168" s="16"/>
      <c r="H168" s="16"/>
      <c r="I168" s="61">
        <f t="shared" si="183"/>
        <v>0</v>
      </c>
      <c r="J168" s="20">
        <f t="shared" si="184"/>
        <v>0</v>
      </c>
      <c r="K168" s="61">
        <f t="shared" si="185"/>
        <v>0</v>
      </c>
      <c r="L168" s="61">
        <f t="shared" si="186"/>
        <v>0</v>
      </c>
      <c r="M168" s="54"/>
      <c r="N168" s="62">
        <f t="shared" si="180"/>
        <v>0</v>
      </c>
      <c r="O168" s="54"/>
      <c r="P168" s="54"/>
      <c r="Q168" s="54"/>
      <c r="R168" s="101">
        <f t="shared" si="187"/>
        <v>0</v>
      </c>
      <c r="S168" s="59"/>
      <c r="T168" s="126">
        <f t="shared" si="188"/>
        <v>0</v>
      </c>
      <c r="U168" s="128"/>
      <c r="V168" s="63"/>
      <c r="W168" s="63"/>
      <c r="X168" s="64"/>
    </row>
    <row r="169" spans="1:24">
      <c r="A169" s="71" t="s">
        <v>77</v>
      </c>
      <c r="B169" s="56">
        <v>3</v>
      </c>
      <c r="C169" s="17">
        <f>SUM(C162:C168)</f>
        <v>18</v>
      </c>
      <c r="D169" s="17">
        <f>SUM(D162:D168)</f>
        <v>6.681481481481482</v>
      </c>
      <c r="E169" s="17">
        <f>SUM(E162:E168)</f>
        <v>11.31851851851852</v>
      </c>
      <c r="F169" s="55" t="s">
        <v>13</v>
      </c>
      <c r="G169" s="56" t="s">
        <v>13</v>
      </c>
      <c r="H169" s="56" t="s">
        <v>13</v>
      </c>
      <c r="I169" s="17">
        <f>SUM(I162:I168)</f>
        <v>460</v>
      </c>
      <c r="J169" s="55" t="s">
        <v>13</v>
      </c>
      <c r="K169" s="17">
        <f t="shared" ref="K169:O169" si="189">SUM(K162:K168)</f>
        <v>174</v>
      </c>
      <c r="L169" s="17">
        <f t="shared" si="189"/>
        <v>90</v>
      </c>
      <c r="M169" s="17">
        <f t="shared" si="189"/>
        <v>30</v>
      </c>
      <c r="N169" s="17">
        <f t="shared" si="189"/>
        <v>60</v>
      </c>
      <c r="O169" s="17">
        <f t="shared" si="189"/>
        <v>0</v>
      </c>
      <c r="P169" s="55" t="s">
        <v>13</v>
      </c>
      <c r="Q169" s="17">
        <f t="shared" ref="Q169:S169" si="190">SUM(Q162:Q168)</f>
        <v>84</v>
      </c>
      <c r="R169" s="17">
        <f t="shared" si="190"/>
        <v>286</v>
      </c>
      <c r="S169" s="17">
        <f t="shared" si="190"/>
        <v>143</v>
      </c>
      <c r="T169" s="55" t="s">
        <v>13</v>
      </c>
      <c r="U169" s="20" t="s">
        <v>13</v>
      </c>
      <c r="V169" s="56" t="s">
        <v>13</v>
      </c>
      <c r="W169" s="56" t="s">
        <v>13</v>
      </c>
      <c r="X169" s="72" t="s">
        <v>13</v>
      </c>
    </row>
    <row r="170" spans="1:24">
      <c r="A170" s="71" t="s">
        <v>26</v>
      </c>
      <c r="B170" s="56">
        <v>3</v>
      </c>
      <c r="C170" s="55" t="s">
        <v>13</v>
      </c>
      <c r="D170" s="55" t="s">
        <v>13</v>
      </c>
      <c r="E170" s="55" t="s">
        <v>13</v>
      </c>
      <c r="F170" s="17">
        <f>SUM(F162:F168)</f>
        <v>7.8000000000000007</v>
      </c>
      <c r="G170" s="56" t="s">
        <v>13</v>
      </c>
      <c r="H170" s="56" t="s">
        <v>13</v>
      </c>
      <c r="I170" s="56" t="s">
        <v>13</v>
      </c>
      <c r="J170" s="17">
        <f>SUM(J162:J168)</f>
        <v>203</v>
      </c>
      <c r="K170" s="56" t="s">
        <v>13</v>
      </c>
      <c r="L170" s="56" t="s">
        <v>13</v>
      </c>
      <c r="M170" s="56" t="s">
        <v>13</v>
      </c>
      <c r="N170" s="56" t="s">
        <v>13</v>
      </c>
      <c r="O170" s="56" t="s">
        <v>13</v>
      </c>
      <c r="P170" s="17">
        <f>SUM(P162:P168)</f>
        <v>60</v>
      </c>
      <c r="Q170" s="56" t="s">
        <v>13</v>
      </c>
      <c r="R170" s="56" t="s">
        <v>13</v>
      </c>
      <c r="S170" s="55" t="s">
        <v>13</v>
      </c>
      <c r="T170" s="17">
        <f>SUM(T162:T168)</f>
        <v>143</v>
      </c>
      <c r="U170" s="20" t="s">
        <v>13</v>
      </c>
      <c r="V170" s="56" t="s">
        <v>13</v>
      </c>
      <c r="W170" s="56" t="s">
        <v>13</v>
      </c>
      <c r="X170" s="72" t="s">
        <v>13</v>
      </c>
    </row>
    <row r="171" spans="1:24">
      <c r="A171" s="71" t="s">
        <v>78</v>
      </c>
      <c r="B171" s="56">
        <v>3</v>
      </c>
      <c r="C171" s="17">
        <f>SUMIF(H162:H168,"f",C162:C168)</f>
        <v>13</v>
      </c>
      <c r="D171" s="17">
        <f>SUMIF(H162:H168,"f",D162:D168)</f>
        <v>3.2</v>
      </c>
      <c r="E171" s="17">
        <f>SUMIF(H162:H168,"f",E162:E168)</f>
        <v>9.8000000000000007</v>
      </c>
      <c r="F171" s="55" t="s">
        <v>13</v>
      </c>
      <c r="G171" s="56" t="s">
        <v>13</v>
      </c>
      <c r="H171" s="56" t="s">
        <v>13</v>
      </c>
      <c r="I171" s="17">
        <f>SUMIF(H162:H168,"f",I162:I168)</f>
        <v>325</v>
      </c>
      <c r="J171" s="56" t="s">
        <v>13</v>
      </c>
      <c r="K171" s="17">
        <f>SUMIF(H162:H168,"f",K162:K168)</f>
        <v>80</v>
      </c>
      <c r="L171" s="17">
        <f>SUMIF(H162:H168,"f",L162:L168)</f>
        <v>0</v>
      </c>
      <c r="M171" s="17">
        <f>SUMIF(H162:H168,"f",M162:M168)</f>
        <v>0</v>
      </c>
      <c r="N171" s="17">
        <f>SUMIF(H162:H168,"f",N162:N168)</f>
        <v>0</v>
      </c>
      <c r="O171" s="17">
        <f>SUMIF(H162:H168,"f",O162:O168)</f>
        <v>0</v>
      </c>
      <c r="P171" s="56" t="s">
        <v>13</v>
      </c>
      <c r="Q171" s="17">
        <f>SUMIF(H162:H168,"f",Q162:Q168)</f>
        <v>80</v>
      </c>
      <c r="R171" s="17">
        <f>SUMIF(H162:H168,"f",R162:R168)</f>
        <v>245</v>
      </c>
      <c r="S171" s="17">
        <f>SUMIF(H162:H168,"f",S162:S168)</f>
        <v>125</v>
      </c>
      <c r="T171" s="56" t="s">
        <v>13</v>
      </c>
      <c r="U171" s="20" t="s">
        <v>13</v>
      </c>
      <c r="V171" s="56" t="s">
        <v>13</v>
      </c>
      <c r="W171" s="56" t="s">
        <v>13</v>
      </c>
      <c r="X171" s="72" t="s">
        <v>13</v>
      </c>
    </row>
    <row r="172" spans="1:24">
      <c r="A172" s="197" t="s">
        <v>34</v>
      </c>
      <c r="B172" s="198"/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9"/>
    </row>
    <row r="173" spans="1:24" ht="26.25">
      <c r="A173" s="75" t="s">
        <v>220</v>
      </c>
      <c r="B173" s="66">
        <v>3</v>
      </c>
      <c r="C173" s="67">
        <v>3</v>
      </c>
      <c r="D173" s="55">
        <f t="shared" ref="D173:D174" si="191">IF(C173&gt;0,K173/(I173/C173),0)</f>
        <v>1.8</v>
      </c>
      <c r="E173" s="55">
        <f t="shared" ref="E173:E174" si="192">IF(C173&gt;0,R173/(I173/C173),0)</f>
        <v>1.2</v>
      </c>
      <c r="F173" s="55">
        <f t="shared" ref="F173:F174" si="193">IF(U173&gt;0,FLOOR((P173+T173)/U173,0.1),0)</f>
        <v>0.60000000000000009</v>
      </c>
      <c r="G173" s="57" t="s">
        <v>20</v>
      </c>
      <c r="H173" s="57" t="s">
        <v>19</v>
      </c>
      <c r="I173" s="20">
        <f>K173+R173</f>
        <v>75</v>
      </c>
      <c r="J173" s="20">
        <f>P173+T173</f>
        <v>15</v>
      </c>
      <c r="K173" s="20">
        <f>L173+Q173</f>
        <v>45</v>
      </c>
      <c r="L173" s="20">
        <f>M173+N173</f>
        <v>45</v>
      </c>
      <c r="M173" s="66"/>
      <c r="N173" s="56">
        <f t="shared" ref="N173:N174" si="194">O173+P173</f>
        <v>45</v>
      </c>
      <c r="O173" s="66">
        <v>45</v>
      </c>
      <c r="P173" s="66"/>
      <c r="Q173" s="66"/>
      <c r="R173" s="101">
        <f t="shared" ref="R173:R174" si="195">(C173*U173)-K173</f>
        <v>30</v>
      </c>
      <c r="S173" s="67">
        <v>15</v>
      </c>
      <c r="T173" s="126">
        <f t="shared" ref="T173:T174" si="196">R173-S173</f>
        <v>15</v>
      </c>
      <c r="U173" s="127">
        <v>25</v>
      </c>
      <c r="V173" s="68">
        <v>40</v>
      </c>
      <c r="W173" s="68">
        <v>35</v>
      </c>
      <c r="X173" s="69">
        <v>25</v>
      </c>
    </row>
    <row r="174" spans="1:24">
      <c r="A174" s="70"/>
      <c r="B174" s="54">
        <v>3</v>
      </c>
      <c r="C174" s="59"/>
      <c r="D174" s="55">
        <f t="shared" si="191"/>
        <v>0</v>
      </c>
      <c r="E174" s="55">
        <f t="shared" si="192"/>
        <v>0</v>
      </c>
      <c r="F174" s="60">
        <f t="shared" si="193"/>
        <v>0</v>
      </c>
      <c r="G174" s="16"/>
      <c r="H174" s="16"/>
      <c r="I174" s="61">
        <f t="shared" ref="I174" si="197">K174+R174</f>
        <v>0</v>
      </c>
      <c r="J174" s="20">
        <f t="shared" ref="J174" si="198">P174+T174</f>
        <v>0</v>
      </c>
      <c r="K174" s="61">
        <f t="shared" ref="K174" si="199">L174+Q174</f>
        <v>0</v>
      </c>
      <c r="L174" s="61">
        <f t="shared" ref="L174" si="200">M174+N174</f>
        <v>0</v>
      </c>
      <c r="M174" s="54"/>
      <c r="N174" s="62">
        <f t="shared" si="194"/>
        <v>0</v>
      </c>
      <c r="O174" s="54"/>
      <c r="P174" s="54"/>
      <c r="Q174" s="54"/>
      <c r="R174" s="101">
        <f t="shared" si="195"/>
        <v>0</v>
      </c>
      <c r="S174" s="59"/>
      <c r="T174" s="126">
        <f t="shared" si="196"/>
        <v>0</v>
      </c>
      <c r="U174" s="128"/>
      <c r="V174" s="63"/>
      <c r="W174" s="63"/>
      <c r="X174" s="64"/>
    </row>
    <row r="175" spans="1:24">
      <c r="A175" s="71" t="s">
        <v>77</v>
      </c>
      <c r="B175" s="56">
        <v>3</v>
      </c>
      <c r="C175" s="17">
        <f>SUM(C173:C174)</f>
        <v>3</v>
      </c>
      <c r="D175" s="17">
        <f>SUM(D173:D174)</f>
        <v>1.8</v>
      </c>
      <c r="E175" s="17">
        <f>SUM(E173:E174)</f>
        <v>1.2</v>
      </c>
      <c r="F175" s="55" t="s">
        <v>13</v>
      </c>
      <c r="G175" s="56" t="s">
        <v>13</v>
      </c>
      <c r="H175" s="56" t="s">
        <v>13</v>
      </c>
      <c r="I175" s="17">
        <f>SUM(I173:I174)</f>
        <v>75</v>
      </c>
      <c r="J175" s="55" t="s">
        <v>13</v>
      </c>
      <c r="K175" s="17">
        <f>SUM(K173:K174)</f>
        <v>45</v>
      </c>
      <c r="L175" s="17">
        <f>SUM(L173:L174)</f>
        <v>45</v>
      </c>
      <c r="M175" s="17">
        <f>SUM(M173:M174)</f>
        <v>0</v>
      </c>
      <c r="N175" s="17">
        <f>SUM(N173:N174)</f>
        <v>45</v>
      </c>
      <c r="O175" s="17">
        <f>SUM(O173:O174)</f>
        <v>45</v>
      </c>
      <c r="P175" s="55" t="s">
        <v>13</v>
      </c>
      <c r="Q175" s="17">
        <f>SUM(Q173:Q174)</f>
        <v>0</v>
      </c>
      <c r="R175" s="17">
        <f>SUM(R173:R174)</f>
        <v>30</v>
      </c>
      <c r="S175" s="17">
        <f>SUM(S173:S174)</f>
        <v>15</v>
      </c>
      <c r="T175" s="55" t="s">
        <v>13</v>
      </c>
      <c r="U175" s="20" t="s">
        <v>13</v>
      </c>
      <c r="V175" s="56" t="s">
        <v>13</v>
      </c>
      <c r="W175" s="56" t="s">
        <v>13</v>
      </c>
      <c r="X175" s="72" t="s">
        <v>13</v>
      </c>
    </row>
    <row r="176" spans="1:24">
      <c r="A176" s="71" t="s">
        <v>26</v>
      </c>
      <c r="B176" s="56">
        <v>3</v>
      </c>
      <c r="C176" s="55" t="s">
        <v>13</v>
      </c>
      <c r="D176" s="55" t="s">
        <v>13</v>
      </c>
      <c r="E176" s="55" t="s">
        <v>13</v>
      </c>
      <c r="F176" s="17">
        <f>SUM(F173:F174)</f>
        <v>0.60000000000000009</v>
      </c>
      <c r="G176" s="56" t="s">
        <v>13</v>
      </c>
      <c r="H176" s="56" t="s">
        <v>13</v>
      </c>
      <c r="I176" s="56" t="s">
        <v>13</v>
      </c>
      <c r="J176" s="17">
        <f>SUM(J173:J174)</f>
        <v>15</v>
      </c>
      <c r="K176" s="56" t="s">
        <v>13</v>
      </c>
      <c r="L176" s="56" t="s">
        <v>13</v>
      </c>
      <c r="M176" s="56" t="s">
        <v>13</v>
      </c>
      <c r="N176" s="56" t="s">
        <v>13</v>
      </c>
      <c r="O176" s="56" t="s">
        <v>13</v>
      </c>
      <c r="P176" s="17">
        <f>SUM(P173:P174)</f>
        <v>0</v>
      </c>
      <c r="Q176" s="56" t="s">
        <v>13</v>
      </c>
      <c r="R176" s="56" t="s">
        <v>13</v>
      </c>
      <c r="S176" s="55" t="s">
        <v>13</v>
      </c>
      <c r="T176" s="17">
        <f>SUM(T173:T174)</f>
        <v>15</v>
      </c>
      <c r="U176" s="20" t="s">
        <v>13</v>
      </c>
      <c r="V176" s="56" t="s">
        <v>13</v>
      </c>
      <c r="W176" s="56" t="s">
        <v>13</v>
      </c>
      <c r="X176" s="72" t="s">
        <v>13</v>
      </c>
    </row>
    <row r="177" spans="1:24">
      <c r="A177" s="71" t="s">
        <v>78</v>
      </c>
      <c r="B177" s="56">
        <v>3</v>
      </c>
      <c r="C177" s="17">
        <f>SUMIF(H173:H174,"f",C173:C174)</f>
        <v>3</v>
      </c>
      <c r="D177" s="17">
        <f>SUMIF(H173:H174,"f",D173:D174)</f>
        <v>1.8</v>
      </c>
      <c r="E177" s="17">
        <f>SUMIF(H173:H174,"f",E173:E174)</f>
        <v>1.2</v>
      </c>
      <c r="F177" s="55" t="s">
        <v>13</v>
      </c>
      <c r="G177" s="56" t="s">
        <v>13</v>
      </c>
      <c r="H177" s="56" t="s">
        <v>13</v>
      </c>
      <c r="I177" s="17">
        <f>SUMIF(H173:H174,"f",I173:I174)</f>
        <v>75</v>
      </c>
      <c r="J177" s="56" t="s">
        <v>13</v>
      </c>
      <c r="K177" s="17">
        <f>SUMIF(H173:H174,"f",K173:K174)</f>
        <v>45</v>
      </c>
      <c r="L177" s="17">
        <f>SUMIF(H173:H174,"f",L173:L174)</f>
        <v>45</v>
      </c>
      <c r="M177" s="17">
        <f>SUMIF(H173:H174,"f",M173:M174)</f>
        <v>0</v>
      </c>
      <c r="N177" s="17">
        <f>SUMIF(H173:H174,"f",N173:N174)</f>
        <v>45</v>
      </c>
      <c r="O177" s="17">
        <f>SUMIF(H173:H174,"f",O173:O174)</f>
        <v>45</v>
      </c>
      <c r="P177" s="56" t="s">
        <v>13</v>
      </c>
      <c r="Q177" s="17">
        <f>SUMIF(H173:H174,"f",Q173:Q174)</f>
        <v>0</v>
      </c>
      <c r="R177" s="17">
        <f>SUMIF(H173:H174,"f",R173:R174)</f>
        <v>30</v>
      </c>
      <c r="S177" s="17">
        <f>SUMIF(H173:H174,"f",S173:S174)</f>
        <v>15</v>
      </c>
      <c r="T177" s="56" t="s">
        <v>13</v>
      </c>
      <c r="U177" s="20" t="s">
        <v>13</v>
      </c>
      <c r="V177" s="56" t="s">
        <v>13</v>
      </c>
      <c r="W177" s="56" t="s">
        <v>13</v>
      </c>
      <c r="X177" s="72" t="s">
        <v>13</v>
      </c>
    </row>
    <row r="178" spans="1:24">
      <c r="A178" s="197" t="s">
        <v>32</v>
      </c>
      <c r="B178" s="198"/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9"/>
    </row>
    <row r="179" spans="1:24">
      <c r="A179" s="70"/>
      <c r="B179" s="54">
        <v>3</v>
      </c>
      <c r="C179" s="59"/>
      <c r="D179" s="55">
        <f t="shared" ref="D179:D183" si="201">IF(C179&gt;0,K179/(I179/C179),0)</f>
        <v>0</v>
      </c>
      <c r="E179" s="55">
        <f t="shared" ref="E179:E183" si="202">IF(C179&gt;0,R179/(I179/C179),0)</f>
        <v>0</v>
      </c>
      <c r="F179" s="60">
        <f t="shared" ref="F179:F183" si="203">IF(U179&gt;0,FLOOR((P179+T179)/U179,0.1),0)</f>
        <v>0</v>
      </c>
      <c r="G179" s="16"/>
      <c r="H179" s="16"/>
      <c r="I179" s="61">
        <f>K179+R179</f>
        <v>0</v>
      </c>
      <c r="J179" s="20">
        <f>P179+T179</f>
        <v>0</v>
      </c>
      <c r="K179" s="61">
        <f>L179+Q179</f>
        <v>0</v>
      </c>
      <c r="L179" s="61">
        <f>M179+N179</f>
        <v>0</v>
      </c>
      <c r="M179" s="54"/>
      <c r="N179" s="62">
        <f t="shared" ref="N179:N183" si="204">O179+P179</f>
        <v>0</v>
      </c>
      <c r="O179" s="54"/>
      <c r="P179" s="54"/>
      <c r="Q179" s="54"/>
      <c r="R179" s="101">
        <f t="shared" ref="R179:R183" si="205">(C179*U179)-K179</f>
        <v>0</v>
      </c>
      <c r="S179" s="59"/>
      <c r="T179" s="126">
        <f t="shared" ref="T179:T183" si="206">R179-S179</f>
        <v>0</v>
      </c>
      <c r="U179" s="128"/>
      <c r="V179" s="63"/>
      <c r="W179" s="63"/>
      <c r="X179" s="64"/>
    </row>
    <row r="180" spans="1:24">
      <c r="A180" s="70"/>
      <c r="B180" s="54">
        <v>3</v>
      </c>
      <c r="C180" s="59"/>
      <c r="D180" s="55">
        <f t="shared" si="201"/>
        <v>0</v>
      </c>
      <c r="E180" s="55">
        <f t="shared" si="202"/>
        <v>0</v>
      </c>
      <c r="F180" s="60">
        <f t="shared" si="203"/>
        <v>0</v>
      </c>
      <c r="G180" s="16"/>
      <c r="H180" s="16"/>
      <c r="I180" s="61">
        <f t="shared" ref="I180:I183" si="207">K180+R180</f>
        <v>0</v>
      </c>
      <c r="J180" s="20">
        <f t="shared" ref="J180:J183" si="208">P180+T180</f>
        <v>0</v>
      </c>
      <c r="K180" s="61">
        <f t="shared" ref="K180:K183" si="209">L180+Q180</f>
        <v>0</v>
      </c>
      <c r="L180" s="61">
        <f t="shared" ref="L180:L183" si="210">M180+N180</f>
        <v>0</v>
      </c>
      <c r="M180" s="54"/>
      <c r="N180" s="62">
        <f t="shared" si="204"/>
        <v>0</v>
      </c>
      <c r="O180" s="54"/>
      <c r="P180" s="54"/>
      <c r="Q180" s="54"/>
      <c r="R180" s="101">
        <f t="shared" si="205"/>
        <v>0</v>
      </c>
      <c r="S180" s="59"/>
      <c r="T180" s="126">
        <f t="shared" si="206"/>
        <v>0</v>
      </c>
      <c r="U180" s="128"/>
      <c r="V180" s="63"/>
      <c r="W180" s="63"/>
      <c r="X180" s="64"/>
    </row>
    <row r="181" spans="1:24">
      <c r="A181" s="70"/>
      <c r="B181" s="54">
        <v>3</v>
      </c>
      <c r="C181" s="59"/>
      <c r="D181" s="55">
        <f t="shared" si="201"/>
        <v>0</v>
      </c>
      <c r="E181" s="55">
        <f t="shared" si="202"/>
        <v>0</v>
      </c>
      <c r="F181" s="60">
        <f t="shared" si="203"/>
        <v>0</v>
      </c>
      <c r="G181" s="16"/>
      <c r="H181" s="16"/>
      <c r="I181" s="61">
        <f t="shared" si="207"/>
        <v>0</v>
      </c>
      <c r="J181" s="20">
        <f t="shared" si="208"/>
        <v>0</v>
      </c>
      <c r="K181" s="61">
        <f t="shared" si="209"/>
        <v>0</v>
      </c>
      <c r="L181" s="61">
        <f t="shared" si="210"/>
        <v>0</v>
      </c>
      <c r="M181" s="54"/>
      <c r="N181" s="62">
        <f t="shared" si="204"/>
        <v>0</v>
      </c>
      <c r="O181" s="54"/>
      <c r="P181" s="54"/>
      <c r="Q181" s="54"/>
      <c r="R181" s="101">
        <f t="shared" si="205"/>
        <v>0</v>
      </c>
      <c r="S181" s="59"/>
      <c r="T181" s="126">
        <f t="shared" si="206"/>
        <v>0</v>
      </c>
      <c r="U181" s="128"/>
      <c r="V181" s="63"/>
      <c r="W181" s="63"/>
      <c r="X181" s="64"/>
    </row>
    <row r="182" spans="1:24">
      <c r="A182" s="70"/>
      <c r="B182" s="54">
        <v>3</v>
      </c>
      <c r="C182" s="59"/>
      <c r="D182" s="55">
        <f t="shared" si="201"/>
        <v>0</v>
      </c>
      <c r="E182" s="55">
        <f t="shared" si="202"/>
        <v>0</v>
      </c>
      <c r="F182" s="60">
        <f t="shared" si="203"/>
        <v>0</v>
      </c>
      <c r="G182" s="16"/>
      <c r="H182" s="16"/>
      <c r="I182" s="61">
        <f t="shared" si="207"/>
        <v>0</v>
      </c>
      <c r="J182" s="20">
        <f t="shared" si="208"/>
        <v>0</v>
      </c>
      <c r="K182" s="61">
        <f t="shared" si="209"/>
        <v>0</v>
      </c>
      <c r="L182" s="61">
        <f t="shared" si="210"/>
        <v>0</v>
      </c>
      <c r="M182" s="54"/>
      <c r="N182" s="62">
        <f t="shared" si="204"/>
        <v>0</v>
      </c>
      <c r="O182" s="54"/>
      <c r="P182" s="54"/>
      <c r="Q182" s="54"/>
      <c r="R182" s="101">
        <f t="shared" si="205"/>
        <v>0</v>
      </c>
      <c r="S182" s="59"/>
      <c r="T182" s="126">
        <f t="shared" si="206"/>
        <v>0</v>
      </c>
      <c r="U182" s="128"/>
      <c r="V182" s="63"/>
      <c r="W182" s="63"/>
      <c r="X182" s="64"/>
    </row>
    <row r="183" spans="1:24">
      <c r="A183" s="70"/>
      <c r="B183" s="54">
        <v>3</v>
      </c>
      <c r="C183" s="59"/>
      <c r="D183" s="55">
        <f t="shared" si="201"/>
        <v>0</v>
      </c>
      <c r="E183" s="55">
        <f t="shared" si="202"/>
        <v>0</v>
      </c>
      <c r="F183" s="60">
        <f t="shared" si="203"/>
        <v>0</v>
      </c>
      <c r="G183" s="16"/>
      <c r="H183" s="16"/>
      <c r="I183" s="61">
        <f t="shared" si="207"/>
        <v>0</v>
      </c>
      <c r="J183" s="20">
        <f t="shared" si="208"/>
        <v>0</v>
      </c>
      <c r="K183" s="61">
        <f t="shared" si="209"/>
        <v>0</v>
      </c>
      <c r="L183" s="61">
        <f t="shared" si="210"/>
        <v>0</v>
      </c>
      <c r="M183" s="54"/>
      <c r="N183" s="62">
        <f t="shared" si="204"/>
        <v>0</v>
      </c>
      <c r="O183" s="54"/>
      <c r="P183" s="54"/>
      <c r="Q183" s="54"/>
      <c r="R183" s="101">
        <f t="shared" si="205"/>
        <v>0</v>
      </c>
      <c r="S183" s="59"/>
      <c r="T183" s="126">
        <f t="shared" si="206"/>
        <v>0</v>
      </c>
      <c r="U183" s="128"/>
      <c r="V183" s="63"/>
      <c r="W183" s="63"/>
      <c r="X183" s="64"/>
    </row>
    <row r="184" spans="1:24">
      <c r="A184" s="71" t="s">
        <v>77</v>
      </c>
      <c r="B184" s="56">
        <v>3</v>
      </c>
      <c r="C184" s="17">
        <f>SUM(C179:C183)</f>
        <v>0</v>
      </c>
      <c r="D184" s="17">
        <f>SUM(D179:D183)</f>
        <v>0</v>
      </c>
      <c r="E184" s="17">
        <f>SUM(E179:E183)</f>
        <v>0</v>
      </c>
      <c r="F184" s="55" t="s">
        <v>13</v>
      </c>
      <c r="G184" s="56" t="s">
        <v>13</v>
      </c>
      <c r="H184" s="56" t="s">
        <v>13</v>
      </c>
      <c r="I184" s="17">
        <f>SUM(I179:I183)</f>
        <v>0</v>
      </c>
      <c r="J184" s="55" t="s">
        <v>13</v>
      </c>
      <c r="K184" s="17">
        <f>SUM(K179:K183)</f>
        <v>0</v>
      </c>
      <c r="L184" s="17">
        <f>SUM(L179:L183)</f>
        <v>0</v>
      </c>
      <c r="M184" s="17">
        <f>SUM(M179:M183)</f>
        <v>0</v>
      </c>
      <c r="N184" s="17">
        <f>SUM(N179:N183)</f>
        <v>0</v>
      </c>
      <c r="O184" s="17">
        <f>SUM(O179:O183)</f>
        <v>0</v>
      </c>
      <c r="P184" s="55" t="s">
        <v>13</v>
      </c>
      <c r="Q184" s="17">
        <f>SUM(Q179:Q183)</f>
        <v>0</v>
      </c>
      <c r="R184" s="17">
        <f>SUM(R179:R183)</f>
        <v>0</v>
      </c>
      <c r="S184" s="17">
        <f>SUM(S179:S183)</f>
        <v>0</v>
      </c>
      <c r="T184" s="55" t="s">
        <v>13</v>
      </c>
      <c r="U184" s="20" t="s">
        <v>13</v>
      </c>
      <c r="V184" s="56" t="s">
        <v>13</v>
      </c>
      <c r="W184" s="56" t="s">
        <v>13</v>
      </c>
      <c r="X184" s="72" t="s">
        <v>13</v>
      </c>
    </row>
    <row r="185" spans="1:24">
      <c r="A185" s="71" t="s">
        <v>26</v>
      </c>
      <c r="B185" s="56">
        <v>3</v>
      </c>
      <c r="C185" s="55" t="s">
        <v>13</v>
      </c>
      <c r="D185" s="55" t="s">
        <v>13</v>
      </c>
      <c r="E185" s="55" t="s">
        <v>13</v>
      </c>
      <c r="F185" s="17">
        <f>SUM(F179:F183)</f>
        <v>0</v>
      </c>
      <c r="G185" s="56" t="s">
        <v>13</v>
      </c>
      <c r="H185" s="56" t="s">
        <v>13</v>
      </c>
      <c r="I185" s="56" t="s">
        <v>13</v>
      </c>
      <c r="J185" s="17">
        <f>SUM(J179:J183)</f>
        <v>0</v>
      </c>
      <c r="K185" s="56" t="s">
        <v>13</v>
      </c>
      <c r="L185" s="56" t="s">
        <v>13</v>
      </c>
      <c r="M185" s="56" t="s">
        <v>13</v>
      </c>
      <c r="N185" s="56" t="s">
        <v>13</v>
      </c>
      <c r="O185" s="56" t="s">
        <v>13</v>
      </c>
      <c r="P185" s="17">
        <f>SUM(P179:P183)</f>
        <v>0</v>
      </c>
      <c r="Q185" s="56" t="s">
        <v>13</v>
      </c>
      <c r="R185" s="56" t="s">
        <v>13</v>
      </c>
      <c r="S185" s="55" t="s">
        <v>13</v>
      </c>
      <c r="T185" s="17">
        <f>SUM(T179:T183)</f>
        <v>0</v>
      </c>
      <c r="U185" s="20" t="s">
        <v>13</v>
      </c>
      <c r="V185" s="56" t="s">
        <v>13</v>
      </c>
      <c r="W185" s="56" t="s">
        <v>13</v>
      </c>
      <c r="X185" s="72" t="s">
        <v>13</v>
      </c>
    </row>
    <row r="186" spans="1:24">
      <c r="A186" s="71" t="s">
        <v>78</v>
      </c>
      <c r="B186" s="56">
        <v>3</v>
      </c>
      <c r="C186" s="17">
        <f>SUMIF(H179:H183,"f",C179:C183)</f>
        <v>0</v>
      </c>
      <c r="D186" s="17">
        <f>SUMIF(H179:H183,"f",D179:D183)</f>
        <v>0</v>
      </c>
      <c r="E186" s="17">
        <f>SUMIF(H179:H183,"f",E179:E183)</f>
        <v>0</v>
      </c>
      <c r="F186" s="55" t="s">
        <v>13</v>
      </c>
      <c r="G186" s="56" t="s">
        <v>13</v>
      </c>
      <c r="H186" s="56" t="s">
        <v>13</v>
      </c>
      <c r="I186" s="17">
        <f>SUMIF(H179:H183,"f",I179:I183)</f>
        <v>0</v>
      </c>
      <c r="J186" s="56" t="s">
        <v>13</v>
      </c>
      <c r="K186" s="17">
        <f>SUMIF(H179:H183,"f",K179:K183)</f>
        <v>0</v>
      </c>
      <c r="L186" s="17">
        <f>SUMIF(H179:H183,"f",L179:L183)</f>
        <v>0</v>
      </c>
      <c r="M186" s="17">
        <f>SUMIF(H179:H183,"f",M179:M183)</f>
        <v>0</v>
      </c>
      <c r="N186" s="17">
        <f>SUMIF(H179:H183,"f",N179:N183)</f>
        <v>0</v>
      </c>
      <c r="O186" s="17">
        <f>SUMIF(H179:H183,"f",O179:O183)</f>
        <v>0</v>
      </c>
      <c r="P186" s="56" t="s">
        <v>13</v>
      </c>
      <c r="Q186" s="17">
        <f>SUMIF(H179:H183,"f",Q179:Q183)</f>
        <v>0</v>
      </c>
      <c r="R186" s="17">
        <f>SUMIF(H179:H183,"f",R179:R183)</f>
        <v>0</v>
      </c>
      <c r="S186" s="17">
        <f>SUMIF(H179:H183,"f",S179:S183)</f>
        <v>0</v>
      </c>
      <c r="T186" s="56" t="s">
        <v>13</v>
      </c>
      <c r="U186" s="20" t="s">
        <v>13</v>
      </c>
      <c r="V186" s="56" t="s">
        <v>13</v>
      </c>
      <c r="W186" s="56" t="s">
        <v>13</v>
      </c>
      <c r="X186" s="72" t="s">
        <v>13</v>
      </c>
    </row>
    <row r="187" spans="1:24">
      <c r="A187" s="197" t="s">
        <v>33</v>
      </c>
      <c r="B187" s="198"/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9"/>
    </row>
    <row r="188" spans="1:24">
      <c r="A188" s="70"/>
      <c r="B188" s="54">
        <v>3</v>
      </c>
      <c r="C188" s="59"/>
      <c r="D188" s="55">
        <f t="shared" ref="D188:D189" si="211">IF(C188&gt;0,K188/(I188/C188),0)</f>
        <v>0</v>
      </c>
      <c r="E188" s="55">
        <f t="shared" ref="E188:E189" si="212">IF(C188&gt;0,R188/(I188/C188),0)</f>
        <v>0</v>
      </c>
      <c r="F188" s="60">
        <f t="shared" ref="F188:F189" si="213">IF(U188&gt;0,FLOOR((P188+T188)/U188,0.1),0)</f>
        <v>0</v>
      </c>
      <c r="G188" s="16"/>
      <c r="H188" s="16"/>
      <c r="I188" s="61">
        <f>K188+R188</f>
        <v>0</v>
      </c>
      <c r="J188" s="20">
        <f>P188+T188</f>
        <v>0</v>
      </c>
      <c r="K188" s="61">
        <f>L188+Q188</f>
        <v>0</v>
      </c>
      <c r="L188" s="61">
        <f>M188+N188</f>
        <v>0</v>
      </c>
      <c r="M188" s="54"/>
      <c r="N188" s="62">
        <f t="shared" ref="N188:N189" si="214">O188+P188</f>
        <v>0</v>
      </c>
      <c r="O188" s="54"/>
      <c r="P188" s="54"/>
      <c r="Q188" s="54"/>
      <c r="R188" s="101">
        <f t="shared" ref="R188:R189" si="215">(C188*U188)-K188</f>
        <v>0</v>
      </c>
      <c r="S188" s="59"/>
      <c r="T188" s="126">
        <f t="shared" ref="T188:T189" si="216">R188-S188</f>
        <v>0</v>
      </c>
      <c r="U188" s="128"/>
      <c r="V188" s="63"/>
      <c r="W188" s="63"/>
      <c r="X188" s="64"/>
    </row>
    <row r="189" spans="1:24">
      <c r="A189" s="70"/>
      <c r="B189" s="54">
        <v>3</v>
      </c>
      <c r="C189" s="59"/>
      <c r="D189" s="55">
        <f t="shared" si="211"/>
        <v>0</v>
      </c>
      <c r="E189" s="55">
        <f t="shared" si="212"/>
        <v>0</v>
      </c>
      <c r="F189" s="60">
        <f t="shared" si="213"/>
        <v>0</v>
      </c>
      <c r="G189" s="16"/>
      <c r="H189" s="16"/>
      <c r="I189" s="61">
        <f t="shared" ref="I189" si="217">K189+R189</f>
        <v>0</v>
      </c>
      <c r="J189" s="20">
        <f t="shared" ref="J189" si="218">P189+T189</f>
        <v>0</v>
      </c>
      <c r="K189" s="61">
        <f t="shared" ref="K189" si="219">L189+Q189</f>
        <v>0</v>
      </c>
      <c r="L189" s="61">
        <f t="shared" ref="L189" si="220">M189+N189</f>
        <v>0</v>
      </c>
      <c r="M189" s="54"/>
      <c r="N189" s="62">
        <f t="shared" si="214"/>
        <v>0</v>
      </c>
      <c r="O189" s="54"/>
      <c r="P189" s="54"/>
      <c r="Q189" s="54"/>
      <c r="R189" s="101">
        <f t="shared" si="215"/>
        <v>0</v>
      </c>
      <c r="S189" s="59"/>
      <c r="T189" s="126">
        <f t="shared" si="216"/>
        <v>0</v>
      </c>
      <c r="U189" s="128"/>
      <c r="V189" s="63"/>
      <c r="W189" s="63"/>
      <c r="X189" s="64"/>
    </row>
    <row r="190" spans="1:24">
      <c r="A190" s="71" t="s">
        <v>77</v>
      </c>
      <c r="B190" s="56">
        <v>3</v>
      </c>
      <c r="C190" s="17">
        <f>SUM(C188:C189)</f>
        <v>0</v>
      </c>
      <c r="D190" s="17">
        <f>SUM(D188:D189)</f>
        <v>0</v>
      </c>
      <c r="E190" s="17">
        <f>SUM(E188:E189)</f>
        <v>0</v>
      </c>
      <c r="F190" s="55" t="s">
        <v>13</v>
      </c>
      <c r="G190" s="56" t="s">
        <v>13</v>
      </c>
      <c r="H190" s="56" t="s">
        <v>13</v>
      </c>
      <c r="I190" s="17">
        <f>SUM(I188:I189)</f>
        <v>0</v>
      </c>
      <c r="J190" s="55" t="s">
        <v>13</v>
      </c>
      <c r="K190" s="17">
        <f>SUM(K188:K189)</f>
        <v>0</v>
      </c>
      <c r="L190" s="17">
        <f>SUM(L188:L189)</f>
        <v>0</v>
      </c>
      <c r="M190" s="17">
        <f>SUM(M188:M189)</f>
        <v>0</v>
      </c>
      <c r="N190" s="17">
        <f>SUM(N188:N189)</f>
        <v>0</v>
      </c>
      <c r="O190" s="17">
        <f>SUM(O188:O189)</f>
        <v>0</v>
      </c>
      <c r="P190" s="55" t="s">
        <v>13</v>
      </c>
      <c r="Q190" s="17">
        <f>SUM(Q188:Q189)</f>
        <v>0</v>
      </c>
      <c r="R190" s="17">
        <f>SUM(R188:R189)</f>
        <v>0</v>
      </c>
      <c r="S190" s="17">
        <f>SUM(S188:S189)</f>
        <v>0</v>
      </c>
      <c r="T190" s="55" t="s">
        <v>13</v>
      </c>
      <c r="U190" s="20" t="s">
        <v>13</v>
      </c>
      <c r="V190" s="56" t="s">
        <v>13</v>
      </c>
      <c r="W190" s="56" t="s">
        <v>13</v>
      </c>
      <c r="X190" s="72" t="s">
        <v>13</v>
      </c>
    </row>
    <row r="191" spans="1:24">
      <c r="A191" s="71" t="s">
        <v>26</v>
      </c>
      <c r="B191" s="56">
        <v>3</v>
      </c>
      <c r="C191" s="55" t="s">
        <v>13</v>
      </c>
      <c r="D191" s="55" t="s">
        <v>13</v>
      </c>
      <c r="E191" s="55" t="s">
        <v>13</v>
      </c>
      <c r="F191" s="17">
        <f>SUM(F188:F189)</f>
        <v>0</v>
      </c>
      <c r="G191" s="56" t="s">
        <v>13</v>
      </c>
      <c r="H191" s="56" t="s">
        <v>13</v>
      </c>
      <c r="I191" s="56" t="s">
        <v>13</v>
      </c>
      <c r="J191" s="17">
        <f>SUM(J188:J189)</f>
        <v>0</v>
      </c>
      <c r="K191" s="56" t="s">
        <v>13</v>
      </c>
      <c r="L191" s="56" t="s">
        <v>13</v>
      </c>
      <c r="M191" s="56" t="s">
        <v>13</v>
      </c>
      <c r="N191" s="56" t="s">
        <v>13</v>
      </c>
      <c r="O191" s="56" t="s">
        <v>13</v>
      </c>
      <c r="P191" s="17">
        <f>SUM(P188:P189)</f>
        <v>0</v>
      </c>
      <c r="Q191" s="56" t="s">
        <v>13</v>
      </c>
      <c r="R191" s="56" t="s">
        <v>13</v>
      </c>
      <c r="S191" s="55" t="s">
        <v>13</v>
      </c>
      <c r="T191" s="17">
        <f>SUM(T188:T189)</f>
        <v>0</v>
      </c>
      <c r="U191" s="20" t="s">
        <v>13</v>
      </c>
      <c r="V191" s="56" t="s">
        <v>13</v>
      </c>
      <c r="W191" s="56" t="s">
        <v>13</v>
      </c>
      <c r="X191" s="72" t="s">
        <v>13</v>
      </c>
    </row>
    <row r="192" spans="1:24">
      <c r="A192" s="71" t="s">
        <v>78</v>
      </c>
      <c r="B192" s="56">
        <v>3</v>
      </c>
      <c r="C192" s="17">
        <f>SUMIF(H188:H189,"f",C188:C189)</f>
        <v>0</v>
      </c>
      <c r="D192" s="17">
        <f>SUMIF(H188:H189,"f",D188:D189)</f>
        <v>0</v>
      </c>
      <c r="E192" s="17">
        <f>SUMIF(H188:H189,"f",E188:E189)</f>
        <v>0</v>
      </c>
      <c r="F192" s="55" t="s">
        <v>13</v>
      </c>
      <c r="G192" s="56" t="s">
        <v>13</v>
      </c>
      <c r="H192" s="56" t="s">
        <v>13</v>
      </c>
      <c r="I192" s="17">
        <f>SUMIF(H188:H189,"f",I188:I189)</f>
        <v>0</v>
      </c>
      <c r="J192" s="56" t="s">
        <v>13</v>
      </c>
      <c r="K192" s="17">
        <f>SUMIF(H188:H189,"f",K188:K189)</f>
        <v>0</v>
      </c>
      <c r="L192" s="17">
        <f>SUMIF(H188:H189,"f",L188:L189)</f>
        <v>0</v>
      </c>
      <c r="M192" s="17">
        <f>SUMIF(H188:H189,"f",M188:M189)</f>
        <v>0</v>
      </c>
      <c r="N192" s="17">
        <f>SUMIF(H188:H189,"f",N188:N189)</f>
        <v>0</v>
      </c>
      <c r="O192" s="17">
        <f>SUMIF(H188:H189,"f",O188:O189)</f>
        <v>0</v>
      </c>
      <c r="P192" s="56" t="s">
        <v>13</v>
      </c>
      <c r="Q192" s="17">
        <f>SUMIF(H188:H189,"f",Q188:Q189)</f>
        <v>0</v>
      </c>
      <c r="R192" s="17">
        <f>SUMIF(H188:H189,"f",R188:R189)</f>
        <v>0</v>
      </c>
      <c r="S192" s="17">
        <f>SUMIF(H188:H189,"f",S188:S189)</f>
        <v>0</v>
      </c>
      <c r="T192" s="56" t="s">
        <v>13</v>
      </c>
      <c r="U192" s="20" t="s">
        <v>13</v>
      </c>
      <c r="V192" s="56" t="s">
        <v>13</v>
      </c>
      <c r="W192" s="56" t="s">
        <v>13</v>
      </c>
      <c r="X192" s="72" t="s">
        <v>13</v>
      </c>
    </row>
    <row r="193" spans="1:24" ht="16.5">
      <c r="A193" s="77" t="s">
        <v>76</v>
      </c>
      <c r="B193" s="78">
        <v>3</v>
      </c>
      <c r="C193" s="79">
        <f>SUM(C140,C147,C158,C169,C175,C184,C190)</f>
        <v>30</v>
      </c>
      <c r="D193" s="79">
        <f>SUM(D140,D147,D158,D169,D175,D184,D190)</f>
        <v>13.623243933588762</v>
      </c>
      <c r="E193" s="79">
        <f>SUM(E140,E147,E158,E169,E175,E184,E190)</f>
        <v>16.376756066411239</v>
      </c>
      <c r="F193" s="79">
        <f>SUM(F141,F148,F159,F170,F176,F185,F191)</f>
        <v>8.9</v>
      </c>
      <c r="G193" s="80" t="s">
        <v>13</v>
      </c>
      <c r="H193" s="80" t="s">
        <v>13</v>
      </c>
      <c r="I193" s="79">
        <f>SUM(I140,I147,I158,I169,I175,I184,I190)</f>
        <v>786</v>
      </c>
      <c r="J193" s="79">
        <f>SUM(J141,J148,J159,J170,J176,J185,J191)</f>
        <v>236</v>
      </c>
      <c r="K193" s="79">
        <f>SUM(K140,K147,K158,K169,K175,K184,K190)</f>
        <v>362</v>
      </c>
      <c r="L193" s="79">
        <f>SUM(L140,L147,L158,L169,L175,L184,L190)</f>
        <v>270</v>
      </c>
      <c r="M193" s="79">
        <f>SUM(M140,M147,M158,M169,M175,M184,M190)</f>
        <v>135</v>
      </c>
      <c r="N193" s="79">
        <f>SUM(N140,N147,N158,N169,N175,N184,N190)</f>
        <v>135</v>
      </c>
      <c r="O193" s="79">
        <f>SUM(O140,O147,O158,O169,O175,O184,O190)</f>
        <v>75</v>
      </c>
      <c r="P193" s="79">
        <f>SUM(P141,P148,P159,P170,P176,P185,P191)</f>
        <v>60</v>
      </c>
      <c r="Q193" s="79">
        <f>SUM(Q140,Q147,Q158,Q169,Q175,Q184,Q190)</f>
        <v>92</v>
      </c>
      <c r="R193" s="79">
        <f>SUM(R140,R147,R158,R169,R175,R184,R190)</f>
        <v>424</v>
      </c>
      <c r="S193" s="79">
        <f>SUM(S140,S147,S158,S169,S175,S184,S190)</f>
        <v>248</v>
      </c>
      <c r="T193" s="79">
        <f>SUM(T141,T148,T159,T170,T176,T185,T191)</f>
        <v>176</v>
      </c>
      <c r="U193" s="80" t="s">
        <v>13</v>
      </c>
      <c r="V193" s="80" t="s">
        <v>13</v>
      </c>
      <c r="W193" s="80" t="s">
        <v>13</v>
      </c>
      <c r="X193" s="81" t="s">
        <v>13</v>
      </c>
    </row>
    <row r="194" spans="1:24">
      <c r="A194" s="83" t="s">
        <v>109</v>
      </c>
      <c r="B194" s="24" t="s">
        <v>13</v>
      </c>
      <c r="C194" s="25">
        <f>C193+C133+C74</f>
        <v>90</v>
      </c>
      <c r="D194" s="25">
        <f>D193+D133+D74</f>
        <v>46.604619594964426</v>
      </c>
      <c r="E194" s="25">
        <f>E193+E133+E74</f>
        <v>43.395380405035581</v>
      </c>
      <c r="F194" s="24" t="s">
        <v>13</v>
      </c>
      <c r="G194" s="24" t="s">
        <v>13</v>
      </c>
      <c r="H194" s="24" t="s">
        <v>13</v>
      </c>
      <c r="I194" s="25">
        <f>I193+I133+I74</f>
        <v>2408.5</v>
      </c>
      <c r="J194" s="25" t="s">
        <v>13</v>
      </c>
      <c r="K194" s="25">
        <f>K193+K133+K74</f>
        <v>1268</v>
      </c>
      <c r="L194" s="25">
        <f>L193+L133+L74</f>
        <v>971</v>
      </c>
      <c r="M194" s="25">
        <f>M193+M133+M74</f>
        <v>371</v>
      </c>
      <c r="N194" s="25">
        <f>N193+N133+N74</f>
        <v>600</v>
      </c>
      <c r="O194" s="25">
        <f>O193+O133+O74</f>
        <v>260</v>
      </c>
      <c r="P194" s="25" t="s">
        <v>13</v>
      </c>
      <c r="Q194" s="25">
        <f>Q193+Q133+Q74</f>
        <v>297</v>
      </c>
      <c r="R194" s="25">
        <f>R193+R133+R74</f>
        <v>1140.5</v>
      </c>
      <c r="S194" s="25">
        <f>S193+S133+S74</f>
        <v>703.5</v>
      </c>
      <c r="T194" s="25" t="s">
        <v>13</v>
      </c>
      <c r="U194" s="130" t="s">
        <v>13</v>
      </c>
      <c r="V194" s="24" t="s">
        <v>13</v>
      </c>
      <c r="W194" s="24" t="s">
        <v>13</v>
      </c>
      <c r="X194" s="26" t="s">
        <v>13</v>
      </c>
    </row>
    <row r="195" spans="1:24" ht="25.5">
      <c r="A195" s="84" t="s">
        <v>110</v>
      </c>
      <c r="B195" s="24" t="s">
        <v>13</v>
      </c>
      <c r="C195" s="24" t="s">
        <v>13</v>
      </c>
      <c r="D195" s="24" t="s">
        <v>13</v>
      </c>
      <c r="E195" s="24" t="s">
        <v>13</v>
      </c>
      <c r="F195" s="25">
        <f>F193+F133+F74</f>
        <v>28.799999999999997</v>
      </c>
      <c r="G195" s="24" t="s">
        <v>13</v>
      </c>
      <c r="H195" s="24" t="s">
        <v>13</v>
      </c>
      <c r="I195" s="24" t="s">
        <v>13</v>
      </c>
      <c r="J195" s="25">
        <f>J193+J133+J74</f>
        <v>777</v>
      </c>
      <c r="K195" s="24" t="s">
        <v>13</v>
      </c>
      <c r="L195" s="24" t="s">
        <v>13</v>
      </c>
      <c r="M195" s="24" t="s">
        <v>13</v>
      </c>
      <c r="N195" s="24" t="s">
        <v>13</v>
      </c>
      <c r="O195" s="24" t="s">
        <v>13</v>
      </c>
      <c r="P195" s="25">
        <f>P193+P133+P74</f>
        <v>340</v>
      </c>
      <c r="Q195" s="24" t="s">
        <v>13</v>
      </c>
      <c r="R195" s="24" t="s">
        <v>13</v>
      </c>
      <c r="S195" s="25" t="s">
        <v>13</v>
      </c>
      <c r="T195" s="25">
        <f>T193+T133+T74</f>
        <v>437</v>
      </c>
      <c r="U195" s="130" t="s">
        <v>13</v>
      </c>
      <c r="V195" s="24" t="s">
        <v>13</v>
      </c>
      <c r="W195" s="24" t="s">
        <v>13</v>
      </c>
      <c r="X195" s="26" t="s">
        <v>13</v>
      </c>
    </row>
    <row r="196" spans="1:24" ht="26.25" thickBot="1">
      <c r="A196" s="85" t="s">
        <v>235</v>
      </c>
      <c r="B196" s="29" t="s">
        <v>13</v>
      </c>
      <c r="C196" s="28">
        <f>C23+C30+C41+C52+C58+C67+C73+C82+C89+C100+C111+C117+C126+C132+C142+C149+C160+C171+C177+C186+C192</f>
        <v>42</v>
      </c>
      <c r="D196" s="28">
        <f>D23+D30+D41+D52+D58+D67+D73+D82+D89+D100+D111+D117+D126+D132+D142+D149+D160+D171+D177+D186+D192</f>
        <v>18.676190476190477</v>
      </c>
      <c r="E196" s="28">
        <f>E23+E30+E41+E52+E58+E67+E73+E82+E89+E100+E111+E117+E126+E132+E142+E149+E160+E171+E177+E186+E192</f>
        <v>23.323809523809523</v>
      </c>
      <c r="F196" s="29" t="s">
        <v>13</v>
      </c>
      <c r="G196" s="29" t="s">
        <v>13</v>
      </c>
      <c r="H196" s="29" t="s">
        <v>13</v>
      </c>
      <c r="I196" s="28">
        <f>I23+I30+I41+I52+I58+I67+I73+I82+I89+I100+I111+I117+I126+I132+I142+I149+I160+I171+I177+I186+I192</f>
        <v>1151</v>
      </c>
      <c r="J196" s="29" t="s">
        <v>13</v>
      </c>
      <c r="K196" s="28">
        <f>K23+K30+K41+K52+K58+K67+K73+K82+K89+K100+K111+K117+K126+K132+K142+K149+K160+K171+K177+K186+K192</f>
        <v>535</v>
      </c>
      <c r="L196" s="28">
        <f>L23+L30+L41+L52+L58+L67+L73+L82+L89+L100+L111+L117+L126+L132+L142+L149+L160+L171+L177+L186+L192</f>
        <v>280</v>
      </c>
      <c r="M196" s="28">
        <f>M23+M30+M41+M52+M58+M67+M73+M82+M89+M100+M111+M117+M126+M132+M142+M149+M160+M171+M177+M186+M192</f>
        <v>85</v>
      </c>
      <c r="N196" s="28">
        <f>N23+N30+N41+N52+N58+N67+N73+N82+N89+N100+N111+N117+N126+N132+N142+N149+N160+N171+N177+N186+N192</f>
        <v>195</v>
      </c>
      <c r="O196" s="28">
        <f>O23+O30+O41+O52+O58+O67+O73+O82+O89+O100+O111+O117+O126+O132+O142+O149+O160+O171+O177+O186+O192</f>
        <v>165</v>
      </c>
      <c r="P196" s="29" t="s">
        <v>13</v>
      </c>
      <c r="Q196" s="28">
        <f>Q23+Q30+Q41+Q52+Q58+Q67+Q73+Q82+Q89+Q100+Q111+Q117+Q126+Q132+Q142+Q149+Q160+Q171+Q177+Q186+Q192</f>
        <v>255</v>
      </c>
      <c r="R196" s="28">
        <f>R23+R30+R41+R52+R58+R67+R73+R82+R89+R100+R111+R117+R126+R132+R142+R149+R160+R171+R177+R186+R192</f>
        <v>616</v>
      </c>
      <c r="S196" s="28">
        <f>S23+S30+S41+S52+S58+S67+S73+S82+S89+S100+S111+S117+S126+S132+S142+S149+S160+S171+S177+S186+S192</f>
        <v>342</v>
      </c>
      <c r="T196" s="29" t="s">
        <v>13</v>
      </c>
      <c r="U196" s="131" t="s">
        <v>13</v>
      </c>
      <c r="V196" s="29" t="s">
        <v>13</v>
      </c>
      <c r="W196" s="29" t="s">
        <v>13</v>
      </c>
      <c r="X196" s="30" t="s">
        <v>13</v>
      </c>
    </row>
    <row r="198" spans="1:24" hidden="1"/>
    <row r="199" spans="1:24" hidden="1"/>
    <row r="200" spans="1:24" ht="15.75" hidden="1" thickBot="1"/>
    <row r="201" spans="1:24" ht="15" hidden="1" customHeight="1">
      <c r="A201" s="273" t="s">
        <v>85</v>
      </c>
      <c r="B201" s="274"/>
      <c r="C201" s="215" t="s">
        <v>81</v>
      </c>
      <c r="D201" s="215"/>
      <c r="E201" s="216" t="s">
        <v>82</v>
      </c>
      <c r="F201" s="217"/>
      <c r="G201" s="218" t="s">
        <v>83</v>
      </c>
      <c r="H201" s="219"/>
      <c r="I201" s="31"/>
    </row>
    <row r="202" spans="1:24" ht="15" hidden="1" customHeight="1">
      <c r="A202" s="275"/>
      <c r="B202" s="276"/>
      <c r="C202" s="249" t="s">
        <v>86</v>
      </c>
      <c r="D202" s="271" t="s">
        <v>87</v>
      </c>
      <c r="E202" s="249" t="s">
        <v>86</v>
      </c>
      <c r="F202" s="271" t="s">
        <v>87</v>
      </c>
      <c r="G202" s="220"/>
      <c r="H202" s="221"/>
      <c r="I202" s="31"/>
    </row>
    <row r="203" spans="1:24" ht="15.75" hidden="1" thickBot="1">
      <c r="A203" s="247" t="s">
        <v>88</v>
      </c>
      <c r="B203" s="248"/>
      <c r="C203" s="250"/>
      <c r="D203" s="272"/>
      <c r="E203" s="250"/>
      <c r="F203" s="272"/>
      <c r="G203" s="222"/>
      <c r="H203" s="223"/>
      <c r="I203" s="31"/>
    </row>
    <row r="204" spans="1:24" hidden="1">
      <c r="A204" s="277" t="s">
        <v>90</v>
      </c>
      <c r="B204" s="278"/>
      <c r="C204" s="140">
        <f>C194</f>
        <v>90</v>
      </c>
      <c r="D204" s="32">
        <v>100</v>
      </c>
      <c r="E204" s="33">
        <f>I194</f>
        <v>2408.5</v>
      </c>
      <c r="F204" s="34">
        <v>100</v>
      </c>
      <c r="G204" s="224"/>
      <c r="H204" s="225"/>
      <c r="I204" s="31"/>
    </row>
    <row r="205" spans="1:24" hidden="1">
      <c r="A205" s="238" t="s">
        <v>91</v>
      </c>
      <c r="B205" s="239"/>
      <c r="C205" s="242">
        <f>D194</f>
        <v>46.604619594964426</v>
      </c>
      <c r="D205" s="242">
        <f>C205/C204*100</f>
        <v>51.782910661071583</v>
      </c>
      <c r="E205" s="243">
        <f>K194</f>
        <v>1268</v>
      </c>
      <c r="F205" s="245">
        <f>E205/E204*100</f>
        <v>52.646875648744029</v>
      </c>
      <c r="G205" s="226"/>
      <c r="H205" s="227"/>
      <c r="I205" s="31"/>
    </row>
    <row r="206" spans="1:24" hidden="1">
      <c r="A206" s="240" t="s">
        <v>92</v>
      </c>
      <c r="B206" s="241"/>
      <c r="C206" s="251"/>
      <c r="D206" s="242"/>
      <c r="E206" s="244"/>
      <c r="F206" s="246"/>
      <c r="G206" s="228"/>
      <c r="H206" s="229"/>
      <c r="I206" s="31"/>
    </row>
    <row r="207" spans="1:24" hidden="1">
      <c r="A207" s="236" t="s">
        <v>93</v>
      </c>
      <c r="B207" s="237"/>
      <c r="C207" s="19">
        <f>C23+C30+C41+C52+C58+C67+C73+C82+C89+C100+C111+C117+C126+C132+C142+C149+C160+C171+C177+C186+C192</f>
        <v>42</v>
      </c>
      <c r="D207" s="55">
        <f>C207/C204*100</f>
        <v>46.666666666666664</v>
      </c>
      <c r="E207" s="55">
        <f>I23+I30+I41+I52+I58+I67+I73+I82+I89+I100+I111+I117+I126+I132+I142+I149+I160+I171+I177+I186+I192</f>
        <v>1151</v>
      </c>
      <c r="F207" s="142">
        <f>E207/E204*100</f>
        <v>47.789080340460863</v>
      </c>
      <c r="G207" s="230"/>
      <c r="H207" s="231"/>
      <c r="Q207" s="35"/>
    </row>
    <row r="208" spans="1:24" hidden="1">
      <c r="A208" s="236" t="s">
        <v>94</v>
      </c>
      <c r="B208" s="237"/>
      <c r="C208" s="19">
        <f>C28+C87+C147</f>
        <v>3</v>
      </c>
      <c r="D208" s="55">
        <f>C208/C204*100</f>
        <v>3.3333333333333335</v>
      </c>
      <c r="E208" s="19">
        <f>I28+I87+I147</f>
        <v>75</v>
      </c>
      <c r="F208" s="19">
        <f>E208/E204*100</f>
        <v>3.1139713514635665</v>
      </c>
      <c r="G208" s="206"/>
      <c r="H208" s="207"/>
    </row>
    <row r="209" spans="1:14" hidden="1">
      <c r="A209" s="238" t="s">
        <v>95</v>
      </c>
      <c r="B209" s="239"/>
      <c r="C209" s="208">
        <f>F195</f>
        <v>28.799999999999997</v>
      </c>
      <c r="D209" s="242">
        <f>C209/C204*100</f>
        <v>31.999999999999996</v>
      </c>
      <c r="E209" s="208">
        <f>J195</f>
        <v>777</v>
      </c>
      <c r="F209" s="208">
        <f>E209/E204*100</f>
        <v>32.260743201162548</v>
      </c>
      <c r="G209" s="232"/>
      <c r="H209" s="233"/>
      <c r="I209" s="31"/>
      <c r="J209" s="36"/>
      <c r="K209" s="214"/>
      <c r="L209" s="214"/>
      <c r="M209" s="214"/>
      <c r="N209" s="37"/>
    </row>
    <row r="210" spans="1:14" hidden="1">
      <c r="A210" s="240" t="s">
        <v>96</v>
      </c>
      <c r="B210" s="241"/>
      <c r="C210" s="209"/>
      <c r="D210" s="242"/>
      <c r="E210" s="209"/>
      <c r="F210" s="209"/>
      <c r="G210" s="234"/>
      <c r="H210" s="235"/>
      <c r="I210" s="31"/>
      <c r="J210" s="36"/>
      <c r="K210" s="214"/>
      <c r="L210" s="214"/>
      <c r="M210" s="214"/>
      <c r="N210" s="37"/>
    </row>
    <row r="211" spans="1:14" hidden="1">
      <c r="A211" s="238" t="s">
        <v>97</v>
      </c>
      <c r="B211" s="239"/>
      <c r="C211" s="208">
        <f>+C18+C60+C119+C120+C121+C122+C136</f>
        <v>6</v>
      </c>
      <c r="D211" s="208">
        <f>C211/C204*100</f>
        <v>6.666666666666667</v>
      </c>
      <c r="E211" s="208">
        <f>+I18+I60+I119+I120+I121+I122+I136</f>
        <v>162.5</v>
      </c>
      <c r="F211" s="208">
        <f>E211/E204*100</f>
        <v>6.7469379281710609</v>
      </c>
      <c r="G211" s="210"/>
      <c r="H211" s="211"/>
      <c r="I211" s="31"/>
      <c r="J211" s="36"/>
      <c r="K211" s="214"/>
      <c r="L211" s="214"/>
      <c r="M211" s="214"/>
      <c r="N211" s="37"/>
    </row>
    <row r="212" spans="1:14" hidden="1">
      <c r="A212" s="240" t="s">
        <v>98</v>
      </c>
      <c r="B212" s="241"/>
      <c r="C212" s="209"/>
      <c r="D212" s="209"/>
      <c r="E212" s="209"/>
      <c r="F212" s="209"/>
      <c r="G212" s="212"/>
      <c r="H212" s="213"/>
      <c r="I212" s="31"/>
      <c r="J212" s="36"/>
      <c r="K212" s="37"/>
      <c r="L212" s="37"/>
      <c r="M212" s="37"/>
      <c r="N212" s="37"/>
    </row>
    <row r="213" spans="1:14" hidden="1">
      <c r="A213" s="236" t="s">
        <v>99</v>
      </c>
      <c r="B213" s="237"/>
      <c r="C213" s="141">
        <f>+C19+C60+C119+C120+C121+C122+C136</f>
        <v>6</v>
      </c>
      <c r="D213" s="55">
        <f>C213/C204*100</f>
        <v>6.666666666666667</v>
      </c>
      <c r="E213" s="141">
        <f>+I19+I60+I119+I120+I121+I122+I136</f>
        <v>172.5</v>
      </c>
      <c r="F213" s="140">
        <f>E213/E204*100</f>
        <v>7.1621341083662031</v>
      </c>
      <c r="G213" s="206"/>
      <c r="H213" s="207"/>
      <c r="I213" s="31"/>
      <c r="J213" s="36"/>
      <c r="K213" s="214"/>
      <c r="L213" s="214"/>
      <c r="M213" s="214"/>
      <c r="N213" s="37"/>
    </row>
    <row r="214" spans="1:14" hidden="1">
      <c r="A214" s="238" t="s">
        <v>100</v>
      </c>
      <c r="B214" s="239"/>
      <c r="C214" s="208">
        <f>+C60+C119+C120+C121+C122+C136</f>
        <v>4</v>
      </c>
      <c r="D214" s="208">
        <f>C214/C204*100</f>
        <v>4.4444444444444446</v>
      </c>
      <c r="E214" s="208">
        <f>+I60+I119+I120+I121+I122+I136</f>
        <v>112.5</v>
      </c>
      <c r="F214" s="208">
        <f>E214/E204*100</f>
        <v>4.6709570271953504</v>
      </c>
      <c r="G214" s="210"/>
      <c r="H214" s="211"/>
      <c r="I214" s="31"/>
      <c r="J214" s="36"/>
      <c r="K214" s="37"/>
      <c r="L214" s="37"/>
      <c r="M214" s="37"/>
      <c r="N214" s="37"/>
    </row>
    <row r="215" spans="1:14" hidden="1">
      <c r="A215" s="240" t="s">
        <v>101</v>
      </c>
      <c r="B215" s="241"/>
      <c r="C215" s="209"/>
      <c r="D215" s="209"/>
      <c r="E215" s="209"/>
      <c r="F215" s="209"/>
      <c r="G215" s="212"/>
      <c r="H215" s="213"/>
      <c r="I215" s="31"/>
      <c r="J215" s="36"/>
      <c r="K215" s="37"/>
      <c r="L215" s="37"/>
      <c r="M215" s="37"/>
      <c r="N215" s="37"/>
    </row>
    <row r="216" spans="1:14" hidden="1">
      <c r="A216" s="236" t="s">
        <v>102</v>
      </c>
      <c r="B216" s="237"/>
      <c r="C216" s="19">
        <f>+C17</f>
        <v>2</v>
      </c>
      <c r="D216" s="55">
        <f>C216/C204*100</f>
        <v>2.2222222222222223</v>
      </c>
      <c r="E216" s="19">
        <f>+I17</f>
        <v>60</v>
      </c>
      <c r="F216" s="19">
        <f>E216/E205*100</f>
        <v>4.7318611987381702</v>
      </c>
      <c r="G216" s="206"/>
      <c r="H216" s="207"/>
      <c r="I216" s="31"/>
      <c r="J216" s="36"/>
      <c r="K216" s="37"/>
      <c r="L216" s="37"/>
      <c r="M216" s="37"/>
      <c r="N216" s="37"/>
    </row>
    <row r="217" spans="1:14" hidden="1">
      <c r="A217" s="236" t="s">
        <v>103</v>
      </c>
      <c r="B217" s="237"/>
      <c r="C217" s="19">
        <v>0</v>
      </c>
      <c r="D217" s="55">
        <f>C217/C204*100</f>
        <v>0</v>
      </c>
      <c r="E217" s="38">
        <v>0</v>
      </c>
      <c r="F217" s="19">
        <f>E217/E204*100</f>
        <v>0</v>
      </c>
      <c r="G217" s="206"/>
      <c r="H217" s="207"/>
      <c r="I217" s="31"/>
    </row>
    <row r="218" spans="1:14" hidden="1">
      <c r="A218" s="236" t="s">
        <v>217</v>
      </c>
      <c r="B218" s="237"/>
      <c r="C218" s="140">
        <f>C164+C107</f>
        <v>20</v>
      </c>
      <c r="D218" s="141">
        <f>C218/C204*100</f>
        <v>22.222222222222221</v>
      </c>
      <c r="E218" s="140">
        <f>I164+I107</f>
        <v>500</v>
      </c>
      <c r="F218" s="140">
        <f>E218/E204*100</f>
        <v>20.75980900975711</v>
      </c>
      <c r="G218" s="206"/>
      <c r="H218" s="207"/>
      <c r="I218" s="31"/>
      <c r="J218" s="39"/>
      <c r="K218" s="39"/>
      <c r="L218" s="39"/>
      <c r="M218" s="39"/>
      <c r="N218" s="39"/>
    </row>
    <row r="219" spans="1:14" ht="15.75" hidden="1" thickBot="1">
      <c r="A219" s="267" t="s">
        <v>106</v>
      </c>
      <c r="B219" s="268"/>
      <c r="C219" s="40">
        <f>C71+C130+C190</f>
        <v>4</v>
      </c>
      <c r="D219" s="41">
        <f>C219/C204*100</f>
        <v>4.4444444444444446</v>
      </c>
      <c r="E219" s="40">
        <f>I71+I130+I190</f>
        <v>160</v>
      </c>
      <c r="F219" s="40">
        <f>240/E204*100</f>
        <v>9.9647083246834143</v>
      </c>
      <c r="G219" s="269"/>
      <c r="H219" s="270"/>
      <c r="J219" s="31"/>
      <c r="K219" s="35"/>
      <c r="L219" s="31"/>
      <c r="M219" s="31"/>
      <c r="N219" s="31"/>
    </row>
    <row r="220" spans="1:14" hidden="1"/>
    <row r="221" spans="1:14" ht="15.75" hidden="1" thickBot="1"/>
    <row r="222" spans="1:14" ht="15.75" hidden="1">
      <c r="A222" s="144" t="s">
        <v>84</v>
      </c>
      <c r="B222" s="255" t="s">
        <v>87</v>
      </c>
      <c r="C222" s="256"/>
      <c r="D222" s="42"/>
    </row>
    <row r="223" spans="1:14" hidden="1">
      <c r="A223" s="145" t="s">
        <v>227</v>
      </c>
      <c r="B223" s="257"/>
      <c r="C223" s="258"/>
      <c r="D223" s="43"/>
    </row>
    <row r="224" spans="1:14" hidden="1">
      <c r="A224" s="146" t="s">
        <v>89</v>
      </c>
      <c r="B224" s="259"/>
      <c r="C224" s="260"/>
      <c r="D224" s="36"/>
    </row>
    <row r="225" spans="1:5" hidden="1">
      <c r="A225" s="252" t="s">
        <v>228</v>
      </c>
      <c r="B225" s="253"/>
      <c r="C225" s="254"/>
      <c r="D225" s="44"/>
    </row>
    <row r="226" spans="1:5" ht="26.25" hidden="1">
      <c r="A226" s="148" t="str">
        <f>IF(B7=0,"",B7)</f>
        <v>dziedzina nauk rolniczych, dyscyplina: rolnictwo i ogrodnictwo</v>
      </c>
      <c r="B226" s="265">
        <f>IF(C284=0,"",C284/A326)</f>
        <v>64.456249999999997</v>
      </c>
      <c r="C226" s="266"/>
    </row>
    <row r="227" spans="1:5" ht="26.25" hidden="1">
      <c r="A227" s="148" t="str">
        <f>IF(B8=0,"",B8)</f>
        <v>dziedzina nauk inżynieryjno-technicznych, dyscyplina: inżynieria środowiska, górnictwo i energetyka</v>
      </c>
      <c r="B227" s="265">
        <f>IF(D284=0,"",D284/A326)</f>
        <v>19.756250000000001</v>
      </c>
      <c r="C227" s="266"/>
    </row>
    <row r="228" spans="1:5" ht="25.5" hidden="1">
      <c r="A228" s="149" t="str">
        <f>IF(B9=0,"",B9)</f>
        <v>dziedzina nauk ścisłych i przyrodniczych, dyscyplina: nauki o Ziemi i środowisku</v>
      </c>
      <c r="B228" s="265">
        <f>IF(E284=0,"",E284/A326)</f>
        <v>15.7875</v>
      </c>
      <c r="C228" s="266"/>
    </row>
    <row r="229" spans="1:5" ht="15.75" hidden="1" thickBot="1">
      <c r="A229" s="147" t="s">
        <v>104</v>
      </c>
      <c r="B229" s="263">
        <f>SUM(B226:C228)</f>
        <v>100</v>
      </c>
      <c r="C229" s="264"/>
      <c r="D229" s="45"/>
    </row>
    <row r="230" spans="1:5" hidden="1"/>
    <row r="231" spans="1:5" hidden="1"/>
    <row r="232" spans="1:5" hidden="1"/>
    <row r="233" spans="1:5" ht="15" hidden="1" customHeight="1">
      <c r="A233" s="153" t="s">
        <v>107</v>
      </c>
      <c r="B233" s="155" t="s">
        <v>108</v>
      </c>
      <c r="C233" s="152" t="s">
        <v>84</v>
      </c>
      <c r="D233" s="152"/>
      <c r="E233" s="152"/>
    </row>
    <row r="234" spans="1:5" ht="234" hidden="1">
      <c r="A234" s="154"/>
      <c r="B234" s="155"/>
      <c r="C234" s="13" t="str">
        <f>IF(OŚ_Woda_II!B7=0,"",OŚ_Woda_II!B7)</f>
        <v>dziedzina nauk rolniczych, dyscyplina: rolnictwo i ogrodnictwo</v>
      </c>
      <c r="D234" s="10" t="str">
        <f>IF(OŚ_Woda_II!B8=0,"",OŚ_Woda_II!B8)</f>
        <v>dziedzina nauk inżynieryjno-technicznych, dyscyplina: inżynieria środowiska, górnictwo i energetyka</v>
      </c>
      <c r="E234" s="9" t="str">
        <f>IF(OŚ_Woda_II!B9=0,"",OŚ_Woda_II!B9)</f>
        <v>dziedzina nauk ścisłych i przyrodniczych, dyscyplina: nauki o Ziemi i środowisku</v>
      </c>
    </row>
    <row r="235" spans="1:5" hidden="1">
      <c r="A235" s="1" t="s">
        <v>28</v>
      </c>
      <c r="B235" s="1">
        <v>1</v>
      </c>
      <c r="C235" s="1">
        <f>SUMPRODUCT(C17:C20,V17:V20)</f>
        <v>0</v>
      </c>
      <c r="D235" s="1">
        <f>SUMPRODUCT(C17:C20,W17:W20)</f>
        <v>0</v>
      </c>
      <c r="E235" s="1">
        <f>SUMPRODUCT(C17:C20,X17:X20)</f>
        <v>0</v>
      </c>
    </row>
    <row r="236" spans="1:5" hidden="1">
      <c r="A236" s="1" t="s">
        <v>29</v>
      </c>
      <c r="B236" s="1">
        <v>1</v>
      </c>
      <c r="C236" s="1">
        <f>SUMPRODUCT(C25:C27,V25:V27)</f>
        <v>150</v>
      </c>
      <c r="D236" s="1">
        <f>SUMPRODUCT(C25:C27,W25:W27)</f>
        <v>75</v>
      </c>
      <c r="E236" s="1">
        <f>SUMPRODUCT(C25:C27,X25:X27)</f>
        <v>75</v>
      </c>
    </row>
    <row r="237" spans="1:5" hidden="1">
      <c r="A237" s="1" t="s">
        <v>30</v>
      </c>
      <c r="B237" s="1">
        <v>1</v>
      </c>
      <c r="C237" s="1">
        <f>SUMPRODUCT(C32:C38,V32:V38)</f>
        <v>357.5</v>
      </c>
      <c r="D237" s="1">
        <f>SUMPRODUCT(C32:C38,W32:W38)</f>
        <v>95</v>
      </c>
      <c r="E237" s="1">
        <f>SUMPRODUCT(C32:C38,X32:X38)</f>
        <v>197.5</v>
      </c>
    </row>
    <row r="238" spans="1:5" hidden="1">
      <c r="A238" s="1" t="s">
        <v>31</v>
      </c>
      <c r="B238" s="1">
        <v>1</v>
      </c>
      <c r="C238" s="1">
        <f>SUMPRODUCT(C43:C49,V43:V49)</f>
        <v>420</v>
      </c>
      <c r="D238" s="1">
        <f>SUMPRODUCT(C43:C49,W43:W49)</f>
        <v>122.5</v>
      </c>
      <c r="E238" s="1">
        <f>SUMPRODUCT(C43:C49,X43:X49)</f>
        <v>157.5</v>
      </c>
    </row>
    <row r="239" spans="1:5" hidden="1">
      <c r="A239" s="1" t="s">
        <v>34</v>
      </c>
      <c r="B239" s="1">
        <v>1</v>
      </c>
      <c r="C239" s="1">
        <f>SUMPRODUCT(C54:C55,V54:V55)</f>
        <v>120</v>
      </c>
      <c r="D239" s="1">
        <f>SUMPRODUCT(C54:C55,W54:W55)</f>
        <v>105</v>
      </c>
      <c r="E239" s="1">
        <f>SUMPRODUCT(C54:C55,X54:X55)</f>
        <v>75</v>
      </c>
    </row>
    <row r="240" spans="1:5" hidden="1">
      <c r="A240" s="1" t="s">
        <v>32</v>
      </c>
      <c r="B240" s="1">
        <v>1</v>
      </c>
      <c r="C240" s="1">
        <f>SUMPRODUCT(C60:C64,V60:V64)</f>
        <v>0</v>
      </c>
      <c r="D240" s="1">
        <f>SUMPRODUCT(C60:C64,W60:W64)</f>
        <v>0</v>
      </c>
      <c r="E240" s="1">
        <f>SUMPRODUCT(C60:C64,X60:X64)</f>
        <v>0</v>
      </c>
    </row>
    <row r="241" spans="1:5" hidden="1">
      <c r="A241" s="1" t="s">
        <v>33</v>
      </c>
      <c r="B241" s="1">
        <v>1</v>
      </c>
      <c r="C241" s="1">
        <f>SUMPRODUCT(C69:C70,V69:V70)</f>
        <v>200</v>
      </c>
      <c r="D241" s="1">
        <f>SUMPRODUCT(C69:C70,W69:W70)</f>
        <v>200</v>
      </c>
      <c r="E241" s="1">
        <f>SUMPRODUCT(C69:C70,X69:X70)</f>
        <v>0</v>
      </c>
    </row>
    <row r="242" spans="1:5" hidden="1">
      <c r="A242" s="8" t="s">
        <v>28</v>
      </c>
      <c r="B242" s="8">
        <v>2</v>
      </c>
      <c r="C242" s="1">
        <f>SUMPRODUCT(C77:C79,V77:V79)</f>
        <v>0</v>
      </c>
      <c r="D242" s="1">
        <f>SUMPRODUCT(C77:C79,W77:W79)</f>
        <v>0</v>
      </c>
      <c r="E242" s="1">
        <f>SUMPRODUCT(C77:C79,X77:X79)</f>
        <v>0</v>
      </c>
    </row>
    <row r="243" spans="1:5" hidden="1">
      <c r="A243" s="1" t="s">
        <v>29</v>
      </c>
      <c r="B243" s="1">
        <v>2</v>
      </c>
      <c r="C243" s="1">
        <f>SUMPRODUCT(C84:C86,V84:V86)</f>
        <v>0</v>
      </c>
      <c r="D243" s="1">
        <f>SUMPRODUCT(C84:C86,W84:W86)</f>
        <v>0</v>
      </c>
      <c r="E243" s="1">
        <f>SUMPRODUCT(C84:C86,X84:X86)</f>
        <v>0</v>
      </c>
    </row>
    <row r="244" spans="1:5" hidden="1">
      <c r="A244" s="1" t="s">
        <v>30</v>
      </c>
      <c r="B244" s="1">
        <v>2</v>
      </c>
      <c r="C244" s="1">
        <f>SUMPRODUCT(C91:C97,V91:V97)</f>
        <v>520</v>
      </c>
      <c r="D244" s="1">
        <f>SUMPRODUCT(C91:C97,W91:W97)</f>
        <v>160</v>
      </c>
      <c r="E244" s="1">
        <f>SUMPRODUCT(C91:C97,X91:X97)</f>
        <v>120</v>
      </c>
    </row>
    <row r="245" spans="1:5" hidden="1">
      <c r="A245" s="1" t="s">
        <v>31</v>
      </c>
      <c r="B245" s="1">
        <v>2</v>
      </c>
      <c r="C245" s="1">
        <f>SUMPRODUCT(C102:C108,V102:V108)</f>
        <v>1272.5</v>
      </c>
      <c r="D245" s="1">
        <f>SUMPRODUCT(C102:C108,W102:W108)</f>
        <v>277.5</v>
      </c>
      <c r="E245" s="1">
        <f>SUMPRODUCT(C102:C108,X102:X108)</f>
        <v>200</v>
      </c>
    </row>
    <row r="246" spans="1:5" hidden="1">
      <c r="A246" s="1" t="s">
        <v>34</v>
      </c>
      <c r="B246" s="1">
        <v>2</v>
      </c>
      <c r="C246" s="1">
        <f>SUMPRODUCT(C113:C114,V113:V114)</f>
        <v>120</v>
      </c>
      <c r="D246" s="1">
        <f>SUMPRODUCT(C113:C114,W113:W114)</f>
        <v>105</v>
      </c>
      <c r="E246" s="1">
        <f>SUMPRODUCT(C113:C114,X113:X114)</f>
        <v>75</v>
      </c>
    </row>
    <row r="247" spans="1:5" hidden="1">
      <c r="A247" s="1" t="s">
        <v>32</v>
      </c>
      <c r="B247" s="1">
        <v>2</v>
      </c>
      <c r="C247" s="1">
        <f>SUMPRODUCT(C119:C123,V119:V123)</f>
        <v>0</v>
      </c>
      <c r="D247" s="1">
        <f>SUMPRODUCT(C119:C123,W119:W123)</f>
        <v>0</v>
      </c>
      <c r="E247" s="1">
        <f>SUMPRODUCT(C119:C123,X119:X123)</f>
        <v>0</v>
      </c>
    </row>
    <row r="248" spans="1:5" hidden="1">
      <c r="A248" s="7" t="s">
        <v>33</v>
      </c>
      <c r="B248" s="7">
        <v>2</v>
      </c>
      <c r="C248" s="1">
        <f>SUMPRODUCT(C128:C129,V128:V129)</f>
        <v>0</v>
      </c>
      <c r="D248" s="1">
        <f>SUMPRODUCT(C128:C129,W128:W129)</f>
        <v>0</v>
      </c>
      <c r="E248" s="1">
        <f>SUMPRODUCT(C128:C129,X128:X129)</f>
        <v>0</v>
      </c>
    </row>
    <row r="249" spans="1:5" hidden="1">
      <c r="A249" s="1" t="s">
        <v>28</v>
      </c>
      <c r="B249" s="1">
        <v>3</v>
      </c>
      <c r="C249" s="1">
        <f>SUMPRODUCT(C136:C139,V136:V139)</f>
        <v>0</v>
      </c>
      <c r="D249" s="1">
        <f>SUMPRODUCT(C136:C139,W136:W139)</f>
        <v>0</v>
      </c>
      <c r="E249" s="1">
        <f>SUMPRODUCT(C136:C139,X136:X139)</f>
        <v>0</v>
      </c>
    </row>
    <row r="250" spans="1:5" hidden="1">
      <c r="A250" s="1" t="s">
        <v>29</v>
      </c>
      <c r="B250" s="1">
        <v>3</v>
      </c>
      <c r="C250" s="1">
        <f>SUMPRODUCT(C144:C146,V144:V146)</f>
        <v>0</v>
      </c>
      <c r="D250" s="1">
        <f>SUMPRODUCT(C144:C146,W144:W146)</f>
        <v>0</v>
      </c>
      <c r="E250" s="1">
        <f>SUMPRODUCT(C144:C146,X144:X146)</f>
        <v>0</v>
      </c>
    </row>
    <row r="251" spans="1:5" hidden="1">
      <c r="A251" s="1" t="s">
        <v>30</v>
      </c>
      <c r="B251" s="1">
        <v>3</v>
      </c>
      <c r="C251" s="1">
        <f>SUMPRODUCT(C151:C157,V151:V157)</f>
        <v>314</v>
      </c>
      <c r="D251" s="1">
        <f>SUMPRODUCT(C151:C157,W151:W157)</f>
        <v>198</v>
      </c>
      <c r="E251" s="1">
        <f>SUMPRODUCT(C151:C157,X151:X157)</f>
        <v>188</v>
      </c>
    </row>
    <row r="252" spans="1:5" hidden="1">
      <c r="A252" s="1" t="s">
        <v>31</v>
      </c>
      <c r="B252" s="1">
        <v>3</v>
      </c>
      <c r="C252" s="1">
        <f>SUMPRODUCT(C162:C168,V162:V168)</f>
        <v>1562.5</v>
      </c>
      <c r="D252" s="1">
        <f>SUMPRODUCT(C162:C168,W162:W168)</f>
        <v>137.5</v>
      </c>
      <c r="E252" s="1">
        <f>SUMPRODUCT(C162:C168,X162:X168)</f>
        <v>100</v>
      </c>
    </row>
    <row r="253" spans="1:5" hidden="1">
      <c r="A253" s="1" t="s">
        <v>34</v>
      </c>
      <c r="B253" s="1">
        <v>3</v>
      </c>
      <c r="C253" s="1">
        <f>SUMPRODUCT(C173:C174,V173:V174)</f>
        <v>120</v>
      </c>
      <c r="D253" s="1">
        <f>SUMPRODUCT(C173:C174,W173:W174)</f>
        <v>105</v>
      </c>
      <c r="E253" s="1">
        <f>SUMPRODUCT(C173:C174,X173:X174)</f>
        <v>75</v>
      </c>
    </row>
    <row r="254" spans="1:5" hidden="1">
      <c r="A254" s="1" t="s">
        <v>32</v>
      </c>
      <c r="B254" s="1">
        <v>3</v>
      </c>
      <c r="C254" s="1">
        <f>SUMPRODUCT(C179:C183,V179:V183)</f>
        <v>0</v>
      </c>
      <c r="D254" s="1">
        <f>SUMPRODUCT(C179:C183,W179:W183)</f>
        <v>0</v>
      </c>
      <c r="E254" s="1">
        <f>SUMPRODUCT(C179:C183,X179:X183)</f>
        <v>0</v>
      </c>
    </row>
    <row r="255" spans="1:5" hidden="1">
      <c r="A255" s="1" t="s">
        <v>33</v>
      </c>
      <c r="B255" s="1">
        <v>3</v>
      </c>
      <c r="C255" s="1">
        <f>SUMPRODUCT(C188:C189,V188:V189)</f>
        <v>0</v>
      </c>
      <c r="D255" s="1">
        <f>SUMPRODUCT(C188:C189,W188:W189)</f>
        <v>0</v>
      </c>
      <c r="E255" s="1">
        <f>SUMPRODUCT(C188:C189,X188:X189)</f>
        <v>0</v>
      </c>
    </row>
    <row r="256" spans="1:5" hidden="1">
      <c r="A256" s="8" t="s">
        <v>28</v>
      </c>
      <c r="B256" s="8">
        <v>4</v>
      </c>
      <c r="C256" s="8"/>
      <c r="D256" s="8"/>
      <c r="E256" s="8"/>
    </row>
    <row r="257" spans="1:5" hidden="1">
      <c r="A257" s="1" t="s">
        <v>29</v>
      </c>
      <c r="B257" s="1">
        <v>4</v>
      </c>
      <c r="C257" s="1"/>
      <c r="D257" s="1"/>
      <c r="E257" s="1"/>
    </row>
    <row r="258" spans="1:5" hidden="1">
      <c r="A258" s="1" t="s">
        <v>30</v>
      </c>
      <c r="B258" s="1">
        <v>4</v>
      </c>
      <c r="C258" s="1"/>
      <c r="D258" s="1"/>
      <c r="E258" s="1"/>
    </row>
    <row r="259" spans="1:5" hidden="1">
      <c r="A259" s="1" t="s">
        <v>31</v>
      </c>
      <c r="B259" s="1">
        <v>4</v>
      </c>
      <c r="C259" s="1"/>
      <c r="D259" s="1"/>
      <c r="E259" s="1"/>
    </row>
    <row r="260" spans="1:5" hidden="1">
      <c r="A260" s="1" t="s">
        <v>34</v>
      </c>
      <c r="B260" s="1">
        <v>4</v>
      </c>
      <c r="C260" s="1"/>
      <c r="D260" s="1"/>
      <c r="E260" s="1"/>
    </row>
    <row r="261" spans="1:5" hidden="1">
      <c r="A261" s="1" t="s">
        <v>32</v>
      </c>
      <c r="B261" s="1">
        <v>4</v>
      </c>
      <c r="C261" s="1"/>
      <c r="D261" s="1"/>
      <c r="E261" s="1"/>
    </row>
    <row r="262" spans="1:5" hidden="1">
      <c r="A262" s="7" t="s">
        <v>33</v>
      </c>
      <c r="B262" s="7">
        <v>4</v>
      </c>
      <c r="C262" s="7"/>
      <c r="D262" s="7"/>
      <c r="E262" s="7"/>
    </row>
    <row r="263" spans="1:5" hidden="1">
      <c r="A263" s="1" t="s">
        <v>28</v>
      </c>
      <c r="B263" s="1">
        <v>5</v>
      </c>
      <c r="C263" s="8"/>
      <c r="D263" s="8"/>
      <c r="E263" s="8"/>
    </row>
    <row r="264" spans="1:5" hidden="1">
      <c r="A264" s="1" t="s">
        <v>29</v>
      </c>
      <c r="B264" s="1">
        <v>5</v>
      </c>
      <c r="C264" s="1"/>
      <c r="D264" s="1"/>
      <c r="E264" s="1"/>
    </row>
    <row r="265" spans="1:5" hidden="1">
      <c r="A265" s="1" t="s">
        <v>30</v>
      </c>
      <c r="B265" s="1">
        <v>5</v>
      </c>
      <c r="C265" s="1"/>
      <c r="D265" s="1"/>
      <c r="E265" s="1"/>
    </row>
    <row r="266" spans="1:5" hidden="1">
      <c r="A266" s="1" t="s">
        <v>31</v>
      </c>
      <c r="B266" s="1">
        <v>5</v>
      </c>
      <c r="C266" s="1"/>
      <c r="D266" s="1"/>
      <c r="E266" s="1"/>
    </row>
    <row r="267" spans="1:5" hidden="1">
      <c r="A267" s="1" t="s">
        <v>34</v>
      </c>
      <c r="B267" s="1">
        <v>5</v>
      </c>
      <c r="C267" s="1"/>
      <c r="D267" s="1"/>
      <c r="E267" s="1"/>
    </row>
    <row r="268" spans="1:5" hidden="1">
      <c r="A268" s="1" t="s">
        <v>32</v>
      </c>
      <c r="B268" s="1">
        <v>5</v>
      </c>
      <c r="C268" s="1"/>
      <c r="D268" s="1"/>
      <c r="E268" s="1"/>
    </row>
    <row r="269" spans="1:5" hidden="1">
      <c r="A269" s="1" t="s">
        <v>33</v>
      </c>
      <c r="B269" s="1">
        <v>5</v>
      </c>
      <c r="C269" s="7"/>
      <c r="D269" s="7"/>
      <c r="E269" s="7"/>
    </row>
    <row r="270" spans="1:5" hidden="1">
      <c r="A270" s="8" t="s">
        <v>28</v>
      </c>
      <c r="B270" s="8">
        <v>6</v>
      </c>
      <c r="C270" s="8"/>
      <c r="D270" s="8"/>
      <c r="E270" s="8"/>
    </row>
    <row r="271" spans="1:5" hidden="1">
      <c r="A271" s="1" t="s">
        <v>29</v>
      </c>
      <c r="B271" s="1">
        <v>6</v>
      </c>
      <c r="C271" s="1"/>
      <c r="D271" s="1"/>
      <c r="E271" s="1"/>
    </row>
    <row r="272" spans="1:5" hidden="1">
      <c r="A272" s="1" t="s">
        <v>30</v>
      </c>
      <c r="B272" s="1">
        <v>6</v>
      </c>
      <c r="C272" s="1"/>
      <c r="D272" s="1"/>
      <c r="E272" s="1"/>
    </row>
    <row r="273" spans="1:5" hidden="1">
      <c r="A273" s="1" t="s">
        <v>31</v>
      </c>
      <c r="B273" s="1">
        <v>6</v>
      </c>
      <c r="C273" s="1"/>
      <c r="D273" s="1"/>
      <c r="E273" s="1"/>
    </row>
    <row r="274" spans="1:5" hidden="1">
      <c r="A274" s="1" t="s">
        <v>34</v>
      </c>
      <c r="B274" s="1">
        <v>6</v>
      </c>
      <c r="C274" s="1"/>
      <c r="D274" s="1"/>
      <c r="E274" s="1"/>
    </row>
    <row r="275" spans="1:5" hidden="1">
      <c r="A275" s="1" t="s">
        <v>32</v>
      </c>
      <c r="B275" s="1">
        <v>6</v>
      </c>
      <c r="C275" s="1"/>
      <c r="D275" s="1"/>
      <c r="E275" s="1"/>
    </row>
    <row r="276" spans="1:5" hidden="1">
      <c r="A276" s="7" t="s">
        <v>33</v>
      </c>
      <c r="B276" s="7">
        <v>6</v>
      </c>
      <c r="C276" s="7"/>
      <c r="D276" s="7"/>
      <c r="E276" s="7"/>
    </row>
    <row r="277" spans="1:5" hidden="1">
      <c r="A277" s="8" t="s">
        <v>28</v>
      </c>
      <c r="B277" s="8">
        <v>7</v>
      </c>
      <c r="C277" s="8"/>
      <c r="D277" s="8"/>
      <c r="E277" s="8"/>
    </row>
    <row r="278" spans="1:5" hidden="1">
      <c r="A278" s="1" t="s">
        <v>29</v>
      </c>
      <c r="B278" s="1">
        <v>7</v>
      </c>
      <c r="C278" s="1"/>
      <c r="D278" s="1"/>
      <c r="E278" s="1"/>
    </row>
    <row r="279" spans="1:5" hidden="1">
      <c r="A279" s="1" t="s">
        <v>30</v>
      </c>
      <c r="B279" s="1">
        <v>7</v>
      </c>
      <c r="C279" s="1"/>
      <c r="D279" s="1"/>
      <c r="E279" s="1"/>
    </row>
    <row r="280" spans="1:5" hidden="1">
      <c r="A280" s="1" t="s">
        <v>31</v>
      </c>
      <c r="B280" s="1">
        <v>7</v>
      </c>
      <c r="C280" s="1"/>
      <c r="D280" s="1"/>
      <c r="E280" s="1"/>
    </row>
    <row r="281" spans="1:5" hidden="1">
      <c r="A281" s="1" t="s">
        <v>34</v>
      </c>
      <c r="B281" s="1">
        <v>7</v>
      </c>
      <c r="C281" s="1"/>
      <c r="D281" s="1"/>
      <c r="E281" s="1"/>
    </row>
    <row r="282" spans="1:5" hidden="1">
      <c r="A282" s="1" t="s">
        <v>32</v>
      </c>
      <c r="B282" s="1">
        <v>7</v>
      </c>
      <c r="C282" s="1"/>
      <c r="D282" s="1"/>
      <c r="E282" s="1"/>
    </row>
    <row r="283" spans="1:5" hidden="1">
      <c r="A283" s="7" t="s">
        <v>33</v>
      </c>
      <c r="B283" s="7">
        <v>7</v>
      </c>
      <c r="C283" s="7"/>
      <c r="D283" s="7"/>
      <c r="E283" s="7"/>
    </row>
    <row r="284" spans="1:5" hidden="1">
      <c r="A284" s="11" t="s">
        <v>43</v>
      </c>
      <c r="B284" s="11"/>
      <c r="C284" s="12">
        <f>SUM(C235:C283)</f>
        <v>5156.5</v>
      </c>
      <c r="D284" s="12">
        <f>SUM(D235:D283)</f>
        <v>1580.5</v>
      </c>
      <c r="E284" s="11">
        <f>SUM(E235:E283)</f>
        <v>1263</v>
      </c>
    </row>
    <row r="285" spans="1:5" hidden="1"/>
    <row r="286" spans="1:5" hidden="1"/>
    <row r="287" spans="1:5" hidden="1"/>
    <row r="288" spans="1:5" hidden="1"/>
    <row r="289" spans="1:16" hidden="1"/>
    <row r="290" spans="1:16" hidden="1">
      <c r="A290" s="2"/>
    </row>
    <row r="291" spans="1:16" hidden="1"/>
    <row r="292" spans="1:16" hidden="1"/>
    <row r="293" spans="1:16" hidden="1">
      <c r="D293" s="6" t="s">
        <v>45</v>
      </c>
      <c r="E293" t="e">
        <f ca="1">OFFSET($E$299,0,0,COUNTA($E$299:$E$311),1)</f>
        <v>#VALUE!</v>
      </c>
    </row>
    <row r="294" spans="1:16" hidden="1">
      <c r="D294" s="6" t="s">
        <v>51</v>
      </c>
      <c r="E294" t="e">
        <f ca="1">OFFSET(C298,MATCH(B1,A299:A331,0),0,COUNTIF(A299:A331,B1),1)</f>
        <v>#VALUE!</v>
      </c>
    </row>
    <row r="295" spans="1:16" hidden="1"/>
    <row r="296" spans="1:16" hidden="1"/>
    <row r="297" spans="1:16" hidden="1"/>
    <row r="298" spans="1:16" hidden="1">
      <c r="A298" s="48" t="s">
        <v>45</v>
      </c>
      <c r="B298" s="2" t="s">
        <v>52</v>
      </c>
      <c r="C298" s="2" t="s">
        <v>51</v>
      </c>
      <c r="E298" s="2" t="s">
        <v>45</v>
      </c>
      <c r="F298" s="2"/>
      <c r="L298" s="2" t="s">
        <v>14</v>
      </c>
      <c r="M298" s="2"/>
      <c r="N298" s="2" t="s">
        <v>17</v>
      </c>
      <c r="O298" s="2"/>
      <c r="P298" s="2" t="s">
        <v>21</v>
      </c>
    </row>
    <row r="299" spans="1:16" ht="75" hidden="1">
      <c r="A299" s="49" t="s">
        <v>46</v>
      </c>
      <c r="B299" t="s">
        <v>53</v>
      </c>
      <c r="C299" s="47" t="s">
        <v>55</v>
      </c>
      <c r="D299" s="4"/>
      <c r="E299" s="49" t="s">
        <v>46</v>
      </c>
      <c r="F299" s="2"/>
      <c r="G299" s="2"/>
      <c r="L299" t="s">
        <v>15</v>
      </c>
      <c r="N299" t="s">
        <v>18</v>
      </c>
    </row>
    <row r="300" spans="1:16" ht="60" hidden="1">
      <c r="A300" s="49" t="s">
        <v>49</v>
      </c>
      <c r="B300" t="s">
        <v>53</v>
      </c>
      <c r="C300" s="47" t="s">
        <v>57</v>
      </c>
      <c r="E300" s="49" t="s">
        <v>49</v>
      </c>
      <c r="F300" s="3"/>
      <c r="G300" s="5"/>
      <c r="L300" t="s">
        <v>16</v>
      </c>
      <c r="N300" t="s">
        <v>19</v>
      </c>
      <c r="P300" t="s">
        <v>22</v>
      </c>
    </row>
    <row r="301" spans="1:16" ht="90" hidden="1">
      <c r="A301" s="49" t="s">
        <v>49</v>
      </c>
      <c r="B301" t="s">
        <v>53</v>
      </c>
      <c r="C301" s="47" t="s">
        <v>58</v>
      </c>
      <c r="E301" s="49" t="s">
        <v>50</v>
      </c>
      <c r="F301" s="3"/>
      <c r="G301" s="3"/>
      <c r="L301" t="s">
        <v>20</v>
      </c>
      <c r="P301" t="s">
        <v>23</v>
      </c>
    </row>
    <row r="302" spans="1:16" ht="60" hidden="1">
      <c r="A302" s="49" t="s">
        <v>49</v>
      </c>
      <c r="B302" t="s">
        <v>53</v>
      </c>
      <c r="C302" s="47" t="s">
        <v>56</v>
      </c>
      <c r="E302" s="49" t="s">
        <v>48</v>
      </c>
      <c r="F302" s="5"/>
      <c r="G302" s="3"/>
      <c r="P302" t="s">
        <v>24</v>
      </c>
    </row>
    <row r="303" spans="1:16" ht="105" hidden="1">
      <c r="A303" s="49" t="s">
        <v>49</v>
      </c>
      <c r="B303" t="s">
        <v>53</v>
      </c>
      <c r="C303" s="47" t="s">
        <v>60</v>
      </c>
      <c r="E303" s="49" t="s">
        <v>47</v>
      </c>
      <c r="F303" s="3"/>
      <c r="G303" s="3"/>
      <c r="P303" t="s">
        <v>25</v>
      </c>
    </row>
    <row r="304" spans="1:16" ht="60" hidden="1">
      <c r="A304" s="49" t="s">
        <v>49</v>
      </c>
      <c r="B304" t="s">
        <v>53</v>
      </c>
      <c r="C304" s="47" t="s">
        <v>59</v>
      </c>
      <c r="E304" s="49"/>
      <c r="F304" s="3"/>
      <c r="G304" s="3"/>
    </row>
    <row r="305" spans="1:14" hidden="1">
      <c r="A305" s="49" t="s">
        <v>50</v>
      </c>
      <c r="B305" t="s">
        <v>53</v>
      </c>
      <c r="C305" s="47" t="s">
        <v>54</v>
      </c>
      <c r="E305" s="50"/>
      <c r="F305" s="3"/>
      <c r="G305" s="3"/>
      <c r="L305" s="2" t="s">
        <v>69</v>
      </c>
      <c r="N305" s="2" t="s">
        <v>112</v>
      </c>
    </row>
    <row r="306" spans="1:14" ht="90" hidden="1">
      <c r="A306" s="49" t="s">
        <v>48</v>
      </c>
      <c r="B306" t="s">
        <v>53</v>
      </c>
      <c r="C306" s="47" t="s">
        <v>61</v>
      </c>
      <c r="E306" s="50"/>
      <c r="F306" s="3"/>
      <c r="G306" s="3"/>
      <c r="L306" t="s">
        <v>74</v>
      </c>
      <c r="N306" t="s">
        <v>72</v>
      </c>
    </row>
    <row r="307" spans="1:14" ht="90" hidden="1">
      <c r="A307" s="49" t="s">
        <v>48</v>
      </c>
      <c r="B307" t="s">
        <v>53</v>
      </c>
      <c r="C307" s="47" t="s">
        <v>62</v>
      </c>
      <c r="E307" s="50"/>
      <c r="F307" s="3"/>
      <c r="G307" s="3"/>
      <c r="L307" t="s">
        <v>75</v>
      </c>
      <c r="N307" t="s">
        <v>113</v>
      </c>
    </row>
    <row r="308" spans="1:14" ht="45" hidden="1">
      <c r="A308" s="49" t="s">
        <v>47</v>
      </c>
      <c r="B308" t="s">
        <v>53</v>
      </c>
      <c r="C308" s="47" t="s">
        <v>63</v>
      </c>
      <c r="E308" s="50"/>
      <c r="F308" s="3"/>
      <c r="G308" s="3"/>
    </row>
    <row r="309" spans="1:14" ht="60" hidden="1">
      <c r="A309" s="49" t="s">
        <v>47</v>
      </c>
      <c r="B309" t="s">
        <v>53</v>
      </c>
      <c r="C309" s="47" t="s">
        <v>64</v>
      </c>
      <c r="E309" s="50"/>
      <c r="F309" s="3"/>
      <c r="G309" s="3"/>
    </row>
    <row r="310" spans="1:14" ht="30" hidden="1">
      <c r="A310" s="49" t="s">
        <v>47</v>
      </c>
      <c r="B310" t="s">
        <v>53</v>
      </c>
      <c r="C310" s="47" t="s">
        <v>65</v>
      </c>
      <c r="E310" s="50"/>
    </row>
    <row r="311" spans="1:14" ht="60" hidden="1">
      <c r="A311" s="49" t="s">
        <v>47</v>
      </c>
      <c r="B311" t="s">
        <v>53</v>
      </c>
      <c r="C311" s="47" t="s">
        <v>66</v>
      </c>
      <c r="E311" s="50"/>
    </row>
    <row r="312" spans="1:14" hidden="1">
      <c r="A312" s="50"/>
    </row>
    <row r="313" spans="1:14" hidden="1">
      <c r="A313" s="50"/>
    </row>
    <row r="314" spans="1:14" hidden="1">
      <c r="A314" s="50"/>
    </row>
    <row r="315" spans="1:14" hidden="1">
      <c r="A315" s="50"/>
    </row>
    <row r="316" spans="1:14" hidden="1">
      <c r="A316" s="50"/>
    </row>
    <row r="317" spans="1:14" hidden="1">
      <c r="A317" s="50"/>
    </row>
    <row r="318" spans="1:14" hidden="1">
      <c r="A318" s="50"/>
    </row>
    <row r="319" spans="1:14" hidden="1">
      <c r="A319" s="50"/>
    </row>
    <row r="320" spans="1:14" hidden="1">
      <c r="A320" s="50"/>
    </row>
    <row r="321" spans="1:1" hidden="1">
      <c r="A321" s="50"/>
    </row>
    <row r="322" spans="1:1" hidden="1">
      <c r="A322" s="50"/>
    </row>
    <row r="323" spans="1:1" hidden="1">
      <c r="A323" s="50"/>
    </row>
    <row r="324" spans="1:1" hidden="1">
      <c r="A324" s="50"/>
    </row>
    <row r="325" spans="1:1" hidden="1">
      <c r="A325" s="50"/>
    </row>
    <row r="326" spans="1:1" hidden="1">
      <c r="A326" s="150">
        <f>+C194-10</f>
        <v>80</v>
      </c>
    </row>
    <row r="327" spans="1:1" hidden="1">
      <c r="A327" s="50"/>
    </row>
    <row r="328" spans="1:1">
      <c r="A328" s="50"/>
    </row>
    <row r="329" spans="1:1">
      <c r="A329" s="50"/>
    </row>
    <row r="330" spans="1:1">
      <c r="A330" s="50"/>
    </row>
    <row r="331" spans="1:1">
      <c r="A331" s="50"/>
    </row>
  </sheetData>
  <protectedRanges>
    <protectedRange sqref="O69:Q70 S69" name="semestr1c_1"/>
    <protectedRange sqref="A54:B54 M54:M55 O54:Q55 S54 A60:C64 O60:Q64 S60 S69 V60:X64 M69:M70 O69:Q70 M60:M64 A69:B70 B55" name="semestr1b_1"/>
    <protectedRange sqref="B1:N6 N7:N9" name="Nagłówek_1"/>
    <protectedRange sqref="A17:C18 M17:M20 O17:Q20 S17:S19 O25:Q27 S25 A25:C27 O32:Q38 S32:S33 A32:C38 V25:X27 V34:X38 C54:C55 G43:H49 C69:C70 C77 A43:C49 C91:C92 C113:C114 X102:X103 C128:C129 C136:C137 C144:C145 G91:H97 C173:C174 C188:C189 V17:X20 G25:H27 G32:H38 G60:H64 V69:X70 V77:X77 G84:H86 V113:X114 G119:H123 V128:X129 V136:X137 V144:X145 G151:H157 X162:X163 V188:X189 G17:H20 G188:H189 M25:M27 G54:H55 M43:M49 G69:H70 G77:H79 V43:X49 S43:S44 G113:H114 G102:H108 G128:H129 G136:H139 G144:H146 G162:H168 G173:H174 M32:M38 O43:Q49 C179:C180 V179:X180 G179:H183 A20:C20 B19:C19 A55 U69 V54:X55 V173:X174" name="semestr1a_1"/>
    <protectedRange sqref="A78:C79 M77:M79 O77:Q79 V78:X79 M84:M86 O84:Q86 V84:X86 A91:B92 M91:M97 O91:Q97 V93:X97 A84:C86 A77:B77 A93:C97 M107:M108 O107:Q108 S107 V107:X108 A108:C108 A102:B107 X104:X106" name="semestr2a_1"/>
    <protectedRange sqref="A113:B114 M113:M114 O113:Q114 S113 A119:C123 O119:Q123 S119:S122 V119:X123 M119:M123" name="semestr2b_1"/>
    <protectedRange sqref="A128:B129 M128:M129 O128:Q129" name="semestr2c_1"/>
    <protectedRange sqref="A138:C139 M136:M139 O136:Q139 S136 V138:X139 M144:M146 O144:Q146 V146:X146 A151:C157 M151:M157 O151:Q157 S151:S153 V151:X157 A146:C146 A137:B137 A144:B145 B136" name="semestr3a_1"/>
    <protectedRange sqref="A165:C168 M164:M168 O164:Q168 S164 V164:X168 A173:B174 M173:M174 O173:Q174 S173 V151:X157 A179:B180 A181:C183 M179:M183 O179:Q183 V181:X183 A162:B164" name="semestr3b_1"/>
    <protectedRange sqref="A188:B189 M188:M189 O188:Q189" name="semestr3c_1"/>
    <protectedRange sqref="C102:C103" name="semestr1a_2"/>
    <protectedRange sqref="C104:C107" name="semestr2a_2"/>
    <protectedRange sqref="M102:M106" name="semestr2a_3"/>
    <protectedRange sqref="O102:Q106" name="semestr2a_4"/>
    <protectedRange sqref="S102:S106" name="semestr2a_5"/>
    <protectedRange sqref="V102:W103" name="semestr1a_3"/>
    <protectedRange sqref="V104:W106" name="semestr2a_6"/>
    <protectedRange sqref="C162:C163" name="semestr1a_4"/>
    <protectedRange sqref="C164" name="semestr3b_2"/>
    <protectedRange sqref="M162:M163" name="semestr3b_3"/>
    <protectedRange sqref="O162:Q163" name="semestr3b_4"/>
    <protectedRange sqref="S162:S163" name="semestr3b_5"/>
    <protectedRange sqref="V162:W163" name="semestr1a_5"/>
    <protectedRange sqref="S91:S92" name="semestr2a_7"/>
    <protectedRange sqref="S20 S26:S27 S34:S38 S45:S49 S55 S61:S64 S70 S77:S79 S84:S86 S93:S97 S108 S114 S123 S128:S129 S137:S139 S144:S146 S154:S157 S165:S168 S174 S179:S183 S188:S189" name="semestr1a_1_1"/>
    <protectedRange sqref="A19" name="semestr1a_6"/>
    <protectedRange sqref="A136" name="semestr3a_3"/>
    <protectedRange sqref="B7:M9" name="Nagłówek_2"/>
    <protectedRange sqref="V32:X33" name="semestr1a_1_5"/>
    <protectedRange sqref="V91:X92" name="semestr1a_1_4"/>
  </protectedRanges>
  <mergeCells count="127">
    <mergeCell ref="V10:X11"/>
    <mergeCell ref="A225:C225"/>
    <mergeCell ref="B222:C224"/>
    <mergeCell ref="B7:M7"/>
    <mergeCell ref="B8:M8"/>
    <mergeCell ref="B9:M9"/>
    <mergeCell ref="B228:C228"/>
    <mergeCell ref="B229:C229"/>
    <mergeCell ref="A233:A234"/>
    <mergeCell ref="B233:B234"/>
    <mergeCell ref="C233:E233"/>
    <mergeCell ref="A219:B219"/>
    <mergeCell ref="G219:H219"/>
    <mergeCell ref="B226:C226"/>
    <mergeCell ref="B227:C227"/>
    <mergeCell ref="A216:B216"/>
    <mergeCell ref="G216:H216"/>
    <mergeCell ref="A217:B217"/>
    <mergeCell ref="G217:H217"/>
    <mergeCell ref="A218:B218"/>
    <mergeCell ref="G218:H218"/>
    <mergeCell ref="A212:B212"/>
    <mergeCell ref="A213:B213"/>
    <mergeCell ref="G213:H213"/>
    <mergeCell ref="K213:M213"/>
    <mergeCell ref="A214:B214"/>
    <mergeCell ref="C214:C215"/>
    <mergeCell ref="D214:D215"/>
    <mergeCell ref="E214:E215"/>
    <mergeCell ref="F214:F215"/>
    <mergeCell ref="G214:H215"/>
    <mergeCell ref="K209:M209"/>
    <mergeCell ref="A210:B210"/>
    <mergeCell ref="K210:M210"/>
    <mergeCell ref="A211:B211"/>
    <mergeCell ref="C211:C212"/>
    <mergeCell ref="D211:D212"/>
    <mergeCell ref="E211:E212"/>
    <mergeCell ref="F211:F212"/>
    <mergeCell ref="G211:H212"/>
    <mergeCell ref="K211:M211"/>
    <mergeCell ref="A215:B215"/>
    <mergeCell ref="A207:B207"/>
    <mergeCell ref="G207:H207"/>
    <mergeCell ref="A208:B208"/>
    <mergeCell ref="G208:H208"/>
    <mergeCell ref="A209:B209"/>
    <mergeCell ref="C209:C210"/>
    <mergeCell ref="D209:D210"/>
    <mergeCell ref="E209:E210"/>
    <mergeCell ref="F209:F210"/>
    <mergeCell ref="G209:H210"/>
    <mergeCell ref="A204:B204"/>
    <mergeCell ref="G204:H204"/>
    <mergeCell ref="A205:B205"/>
    <mergeCell ref="C205:C206"/>
    <mergeCell ref="D205:D206"/>
    <mergeCell ref="E205:E206"/>
    <mergeCell ref="F205:F206"/>
    <mergeCell ref="G205:H206"/>
    <mergeCell ref="A206:B206"/>
    <mergeCell ref="A201:B202"/>
    <mergeCell ref="C201:D201"/>
    <mergeCell ref="E201:F201"/>
    <mergeCell ref="G201:H203"/>
    <mergeCell ref="C202:C203"/>
    <mergeCell ref="D202:D203"/>
    <mergeCell ref="E202:E203"/>
    <mergeCell ref="F202:F203"/>
    <mergeCell ref="A203:B203"/>
    <mergeCell ref="A143:X143"/>
    <mergeCell ref="A150:X150"/>
    <mergeCell ref="A161:X161"/>
    <mergeCell ref="A172:X172"/>
    <mergeCell ref="A178:X178"/>
    <mergeCell ref="A187:X187"/>
    <mergeCell ref="A101:X101"/>
    <mergeCell ref="A112:X112"/>
    <mergeCell ref="A118:X118"/>
    <mergeCell ref="A127:X127"/>
    <mergeCell ref="A134:X134"/>
    <mergeCell ref="A135:X135"/>
    <mergeCell ref="A59:X59"/>
    <mergeCell ref="A68:X68"/>
    <mergeCell ref="A75:X75"/>
    <mergeCell ref="A76:X76"/>
    <mergeCell ref="A83:X83"/>
    <mergeCell ref="A90:X90"/>
    <mergeCell ref="A15:X15"/>
    <mergeCell ref="A16:X16"/>
    <mergeCell ref="A24:X24"/>
    <mergeCell ref="A31:X31"/>
    <mergeCell ref="A42:X42"/>
    <mergeCell ref="A53:X53"/>
    <mergeCell ref="H10:H14"/>
    <mergeCell ref="I10:T10"/>
    <mergeCell ref="K12:K14"/>
    <mergeCell ref="L12:P12"/>
    <mergeCell ref="Q12:Q14"/>
    <mergeCell ref="L13:L14"/>
    <mergeCell ref="M13:M14"/>
    <mergeCell ref="N13:P13"/>
    <mergeCell ref="R13:T13"/>
    <mergeCell ref="A7:A9"/>
    <mergeCell ref="B1:M1"/>
    <mergeCell ref="B2:M2"/>
    <mergeCell ref="B3:M3"/>
    <mergeCell ref="P1:X5"/>
    <mergeCell ref="C11:C14"/>
    <mergeCell ref="D11:D14"/>
    <mergeCell ref="E11:E14"/>
    <mergeCell ref="F11:F14"/>
    <mergeCell ref="I11:I14"/>
    <mergeCell ref="J11:J14"/>
    <mergeCell ref="K11:Q11"/>
    <mergeCell ref="R11:T12"/>
    <mergeCell ref="V12:V14"/>
    <mergeCell ref="W12:W14"/>
    <mergeCell ref="X12:X14"/>
    <mergeCell ref="U10:U14"/>
    <mergeCell ref="B4:M4"/>
    <mergeCell ref="B5:L5"/>
    <mergeCell ref="B6:L6"/>
    <mergeCell ref="A10:A14"/>
    <mergeCell ref="B10:B14"/>
    <mergeCell ref="C10:F10"/>
    <mergeCell ref="G10:G14"/>
  </mergeCells>
  <dataValidations count="4">
    <dataValidation type="list" allowBlank="1" showInputMessage="1" showErrorMessage="1" sqref="H17:H20 H179:H183 H32:H38 H25:H27 H54:H55 H60:H64 H69:H70 H77:H79 H84:H86 H91:H97 H43:H49 H113:H114 H119:H123 H128:H129 H136:H139 H144:H146 H151:H157 H162:H168 H173:H174 H102:H108 H188:H189" xr:uid="{00000000-0002-0000-0200-000000000000}">
      <formula1>$N$299:$N$300</formula1>
    </dataValidation>
    <dataValidation type="list" allowBlank="1" showInputMessage="1" showErrorMessage="1" sqref="G17:G20 G179:G183 G32:G38 G25:G27 G54:G55 G60:G64 G69:G70 G77:G79 G84:G86 G91:G97 G43:G49 G113:G114 G119:G123 G128:G129 G136:G139 G144:G146 G151:G157 G162:G168 G173:G174 G102:G108 G188:G189" xr:uid="{00000000-0002-0000-0200-000001000000}">
      <formula1>$L$299:$L$301</formula1>
    </dataValidation>
    <dataValidation allowBlank="1" showInputMessage="1" showErrorMessage="1" sqref="V12:X14" xr:uid="{00000000-0002-0000-0200-000002000000}"/>
    <dataValidation type="whole" allowBlank="1" showInputMessage="1" showErrorMessage="1" sqref="U17:U20 U25:U27 U54:U55 U60:U64 U70 U84:U86 U91:U97 U113:U114 U128:U129 U136:U139 U144:U146 U119:U123 U151:U157 U173:U174 U179:U183 U188:U189 U32:U38 U43:U49 U102:U108 U162:U168 U77:U79" xr:uid="{00000000-0002-0000-0200-000003000000}">
      <formula1>25</formula1>
      <formula2>30</formula2>
    </dataValidation>
  </dataValidations>
  <pageMargins left="0.31496062992125984" right="0.31496062992125984" top="0.35433070866141736" bottom="0.35433070866141736" header="0.31496062992125984" footer="0.31496062992125984"/>
  <pageSetup paperSize="9" scale="58" orientation="landscape" r:id="rId1"/>
  <rowBreaks count="3" manualBreakCount="3">
    <brk id="52" max="23" man="1"/>
    <brk id="111" max="23" man="1"/>
    <brk id="171" max="23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B20"/>
  <sheetViews>
    <sheetView view="pageBreakPreview" zoomScale="130" zoomScaleNormal="100" zoomScaleSheetLayoutView="130" workbookViewId="0">
      <selection activeCell="B6" sqref="B6"/>
    </sheetView>
  </sheetViews>
  <sheetFormatPr defaultColWidth="8.85546875" defaultRowHeight="14.25"/>
  <cols>
    <col min="1" max="1" width="14.85546875" style="88" customWidth="1"/>
    <col min="2" max="2" width="64.140625" style="88" customWidth="1"/>
    <col min="3" max="256" width="8.85546875" style="88"/>
    <col min="257" max="257" width="14.85546875" style="88" customWidth="1"/>
    <col min="258" max="258" width="68.140625" style="88" customWidth="1"/>
    <col min="259" max="512" width="8.85546875" style="88"/>
    <col min="513" max="513" width="14.85546875" style="88" customWidth="1"/>
    <col min="514" max="514" width="68.140625" style="88" customWidth="1"/>
    <col min="515" max="768" width="8.85546875" style="88"/>
    <col min="769" max="769" width="14.85546875" style="88" customWidth="1"/>
    <col min="770" max="770" width="68.140625" style="88" customWidth="1"/>
    <col min="771" max="1024" width="8.85546875" style="88"/>
    <col min="1025" max="1025" width="14.85546875" style="88" customWidth="1"/>
    <col min="1026" max="1026" width="68.140625" style="88" customWidth="1"/>
    <col min="1027" max="1280" width="8.85546875" style="88"/>
    <col min="1281" max="1281" width="14.85546875" style="88" customWidth="1"/>
    <col min="1282" max="1282" width="68.140625" style="88" customWidth="1"/>
    <col min="1283" max="1536" width="8.85546875" style="88"/>
    <col min="1537" max="1537" width="14.85546875" style="88" customWidth="1"/>
    <col min="1538" max="1538" width="68.140625" style="88" customWidth="1"/>
    <col min="1539" max="1792" width="8.85546875" style="88"/>
    <col min="1793" max="1793" width="14.85546875" style="88" customWidth="1"/>
    <col min="1794" max="1794" width="68.140625" style="88" customWidth="1"/>
    <col min="1795" max="2048" width="8.85546875" style="88"/>
    <col min="2049" max="2049" width="14.85546875" style="88" customWidth="1"/>
    <col min="2050" max="2050" width="68.140625" style="88" customWidth="1"/>
    <col min="2051" max="2304" width="8.85546875" style="88"/>
    <col min="2305" max="2305" width="14.85546875" style="88" customWidth="1"/>
    <col min="2306" max="2306" width="68.140625" style="88" customWidth="1"/>
    <col min="2307" max="2560" width="8.85546875" style="88"/>
    <col min="2561" max="2561" width="14.85546875" style="88" customWidth="1"/>
    <col min="2562" max="2562" width="68.140625" style="88" customWidth="1"/>
    <col min="2563" max="2816" width="8.85546875" style="88"/>
    <col min="2817" max="2817" width="14.85546875" style="88" customWidth="1"/>
    <col min="2818" max="2818" width="68.140625" style="88" customWidth="1"/>
    <col min="2819" max="3072" width="8.85546875" style="88"/>
    <col min="3073" max="3073" width="14.85546875" style="88" customWidth="1"/>
    <col min="3074" max="3074" width="68.140625" style="88" customWidth="1"/>
    <col min="3075" max="3328" width="8.85546875" style="88"/>
    <col min="3329" max="3329" width="14.85546875" style="88" customWidth="1"/>
    <col min="3330" max="3330" width="68.140625" style="88" customWidth="1"/>
    <col min="3331" max="3584" width="8.85546875" style="88"/>
    <col min="3585" max="3585" width="14.85546875" style="88" customWidth="1"/>
    <col min="3586" max="3586" width="68.140625" style="88" customWidth="1"/>
    <col min="3587" max="3840" width="8.85546875" style="88"/>
    <col min="3841" max="3841" width="14.85546875" style="88" customWidth="1"/>
    <col min="3842" max="3842" width="68.140625" style="88" customWidth="1"/>
    <col min="3843" max="4096" width="8.85546875" style="88"/>
    <col min="4097" max="4097" width="14.85546875" style="88" customWidth="1"/>
    <col min="4098" max="4098" width="68.140625" style="88" customWidth="1"/>
    <col min="4099" max="4352" width="8.85546875" style="88"/>
    <col min="4353" max="4353" width="14.85546875" style="88" customWidth="1"/>
    <col min="4354" max="4354" width="68.140625" style="88" customWidth="1"/>
    <col min="4355" max="4608" width="8.85546875" style="88"/>
    <col min="4609" max="4609" width="14.85546875" style="88" customWidth="1"/>
    <col min="4610" max="4610" width="68.140625" style="88" customWidth="1"/>
    <col min="4611" max="4864" width="8.85546875" style="88"/>
    <col min="4865" max="4865" width="14.85546875" style="88" customWidth="1"/>
    <col min="4866" max="4866" width="68.140625" style="88" customWidth="1"/>
    <col min="4867" max="5120" width="8.85546875" style="88"/>
    <col min="5121" max="5121" width="14.85546875" style="88" customWidth="1"/>
    <col min="5122" max="5122" width="68.140625" style="88" customWidth="1"/>
    <col min="5123" max="5376" width="8.85546875" style="88"/>
    <col min="5377" max="5377" width="14.85546875" style="88" customWidth="1"/>
    <col min="5378" max="5378" width="68.140625" style="88" customWidth="1"/>
    <col min="5379" max="5632" width="8.85546875" style="88"/>
    <col min="5633" max="5633" width="14.85546875" style="88" customWidth="1"/>
    <col min="5634" max="5634" width="68.140625" style="88" customWidth="1"/>
    <col min="5635" max="5888" width="8.85546875" style="88"/>
    <col min="5889" max="5889" width="14.85546875" style="88" customWidth="1"/>
    <col min="5890" max="5890" width="68.140625" style="88" customWidth="1"/>
    <col min="5891" max="6144" width="8.85546875" style="88"/>
    <col min="6145" max="6145" width="14.85546875" style="88" customWidth="1"/>
    <col min="6146" max="6146" width="68.140625" style="88" customWidth="1"/>
    <col min="6147" max="6400" width="8.85546875" style="88"/>
    <col min="6401" max="6401" width="14.85546875" style="88" customWidth="1"/>
    <col min="6402" max="6402" width="68.140625" style="88" customWidth="1"/>
    <col min="6403" max="6656" width="8.85546875" style="88"/>
    <col min="6657" max="6657" width="14.85546875" style="88" customWidth="1"/>
    <col min="6658" max="6658" width="68.140625" style="88" customWidth="1"/>
    <col min="6659" max="6912" width="8.85546875" style="88"/>
    <col min="6913" max="6913" width="14.85546875" style="88" customWidth="1"/>
    <col min="6914" max="6914" width="68.140625" style="88" customWidth="1"/>
    <col min="6915" max="7168" width="8.85546875" style="88"/>
    <col min="7169" max="7169" width="14.85546875" style="88" customWidth="1"/>
    <col min="7170" max="7170" width="68.140625" style="88" customWidth="1"/>
    <col min="7171" max="7424" width="8.85546875" style="88"/>
    <col min="7425" max="7425" width="14.85546875" style="88" customWidth="1"/>
    <col min="7426" max="7426" width="68.140625" style="88" customWidth="1"/>
    <col min="7427" max="7680" width="8.85546875" style="88"/>
    <col min="7681" max="7681" width="14.85546875" style="88" customWidth="1"/>
    <col min="7682" max="7682" width="68.140625" style="88" customWidth="1"/>
    <col min="7683" max="7936" width="8.85546875" style="88"/>
    <col min="7937" max="7937" width="14.85546875" style="88" customWidth="1"/>
    <col min="7938" max="7938" width="68.140625" style="88" customWidth="1"/>
    <col min="7939" max="8192" width="8.85546875" style="88"/>
    <col min="8193" max="8193" width="14.85546875" style="88" customWidth="1"/>
    <col min="8194" max="8194" width="68.140625" style="88" customWidth="1"/>
    <col min="8195" max="8448" width="8.85546875" style="88"/>
    <col min="8449" max="8449" width="14.85546875" style="88" customWidth="1"/>
    <col min="8450" max="8450" width="68.140625" style="88" customWidth="1"/>
    <col min="8451" max="8704" width="8.85546875" style="88"/>
    <col min="8705" max="8705" width="14.85546875" style="88" customWidth="1"/>
    <col min="8706" max="8706" width="68.140625" style="88" customWidth="1"/>
    <col min="8707" max="8960" width="8.85546875" style="88"/>
    <col min="8961" max="8961" width="14.85546875" style="88" customWidth="1"/>
    <col min="8962" max="8962" width="68.140625" style="88" customWidth="1"/>
    <col min="8963" max="9216" width="8.85546875" style="88"/>
    <col min="9217" max="9217" width="14.85546875" style="88" customWidth="1"/>
    <col min="9218" max="9218" width="68.140625" style="88" customWidth="1"/>
    <col min="9219" max="9472" width="8.85546875" style="88"/>
    <col min="9473" max="9473" width="14.85546875" style="88" customWidth="1"/>
    <col min="9474" max="9474" width="68.140625" style="88" customWidth="1"/>
    <col min="9475" max="9728" width="8.85546875" style="88"/>
    <col min="9729" max="9729" width="14.85546875" style="88" customWidth="1"/>
    <col min="9730" max="9730" width="68.140625" style="88" customWidth="1"/>
    <col min="9731" max="9984" width="8.85546875" style="88"/>
    <col min="9985" max="9985" width="14.85546875" style="88" customWidth="1"/>
    <col min="9986" max="9986" width="68.140625" style="88" customWidth="1"/>
    <col min="9987" max="10240" width="8.85546875" style="88"/>
    <col min="10241" max="10241" width="14.85546875" style="88" customWidth="1"/>
    <col min="10242" max="10242" width="68.140625" style="88" customWidth="1"/>
    <col min="10243" max="10496" width="8.85546875" style="88"/>
    <col min="10497" max="10497" width="14.85546875" style="88" customWidth="1"/>
    <col min="10498" max="10498" width="68.140625" style="88" customWidth="1"/>
    <col min="10499" max="10752" width="8.85546875" style="88"/>
    <col min="10753" max="10753" width="14.85546875" style="88" customWidth="1"/>
    <col min="10754" max="10754" width="68.140625" style="88" customWidth="1"/>
    <col min="10755" max="11008" width="8.85546875" style="88"/>
    <col min="11009" max="11009" width="14.85546875" style="88" customWidth="1"/>
    <col min="11010" max="11010" width="68.140625" style="88" customWidth="1"/>
    <col min="11011" max="11264" width="8.85546875" style="88"/>
    <col min="11265" max="11265" width="14.85546875" style="88" customWidth="1"/>
    <col min="11266" max="11266" width="68.140625" style="88" customWidth="1"/>
    <col min="11267" max="11520" width="8.85546875" style="88"/>
    <col min="11521" max="11521" width="14.85546875" style="88" customWidth="1"/>
    <col min="11522" max="11522" width="68.140625" style="88" customWidth="1"/>
    <col min="11523" max="11776" width="8.85546875" style="88"/>
    <col min="11777" max="11777" width="14.85546875" style="88" customWidth="1"/>
    <col min="11778" max="11778" width="68.140625" style="88" customWidth="1"/>
    <col min="11779" max="12032" width="8.85546875" style="88"/>
    <col min="12033" max="12033" width="14.85546875" style="88" customWidth="1"/>
    <col min="12034" max="12034" width="68.140625" style="88" customWidth="1"/>
    <col min="12035" max="12288" width="8.85546875" style="88"/>
    <col min="12289" max="12289" width="14.85546875" style="88" customWidth="1"/>
    <col min="12290" max="12290" width="68.140625" style="88" customWidth="1"/>
    <col min="12291" max="12544" width="8.85546875" style="88"/>
    <col min="12545" max="12545" width="14.85546875" style="88" customWidth="1"/>
    <col min="12546" max="12546" width="68.140625" style="88" customWidth="1"/>
    <col min="12547" max="12800" width="8.85546875" style="88"/>
    <col min="12801" max="12801" width="14.85546875" style="88" customWidth="1"/>
    <col min="12802" max="12802" width="68.140625" style="88" customWidth="1"/>
    <col min="12803" max="13056" width="8.85546875" style="88"/>
    <col min="13057" max="13057" width="14.85546875" style="88" customWidth="1"/>
    <col min="13058" max="13058" width="68.140625" style="88" customWidth="1"/>
    <col min="13059" max="13312" width="8.85546875" style="88"/>
    <col min="13313" max="13313" width="14.85546875" style="88" customWidth="1"/>
    <col min="13314" max="13314" width="68.140625" style="88" customWidth="1"/>
    <col min="13315" max="13568" width="8.85546875" style="88"/>
    <col min="13569" max="13569" width="14.85546875" style="88" customWidth="1"/>
    <col min="13570" max="13570" width="68.140625" style="88" customWidth="1"/>
    <col min="13571" max="13824" width="8.85546875" style="88"/>
    <col min="13825" max="13825" width="14.85546875" style="88" customWidth="1"/>
    <col min="13826" max="13826" width="68.140625" style="88" customWidth="1"/>
    <col min="13827" max="14080" width="8.85546875" style="88"/>
    <col min="14081" max="14081" width="14.85546875" style="88" customWidth="1"/>
    <col min="14082" max="14082" width="68.140625" style="88" customWidth="1"/>
    <col min="14083" max="14336" width="8.85546875" style="88"/>
    <col min="14337" max="14337" width="14.85546875" style="88" customWidth="1"/>
    <col min="14338" max="14338" width="68.140625" style="88" customWidth="1"/>
    <col min="14339" max="14592" width="8.85546875" style="88"/>
    <col min="14593" max="14593" width="14.85546875" style="88" customWidth="1"/>
    <col min="14594" max="14594" width="68.140625" style="88" customWidth="1"/>
    <col min="14595" max="14848" width="8.85546875" style="88"/>
    <col min="14849" max="14849" width="14.85546875" style="88" customWidth="1"/>
    <col min="14850" max="14850" width="68.140625" style="88" customWidth="1"/>
    <col min="14851" max="15104" width="8.85546875" style="88"/>
    <col min="15105" max="15105" width="14.85546875" style="88" customWidth="1"/>
    <col min="15106" max="15106" width="68.140625" style="88" customWidth="1"/>
    <col min="15107" max="15360" width="8.85546875" style="88"/>
    <col min="15361" max="15361" width="14.85546875" style="88" customWidth="1"/>
    <col min="15362" max="15362" width="68.140625" style="88" customWidth="1"/>
    <col min="15363" max="15616" width="8.85546875" style="88"/>
    <col min="15617" max="15617" width="14.85546875" style="88" customWidth="1"/>
    <col min="15618" max="15618" width="68.140625" style="88" customWidth="1"/>
    <col min="15619" max="15872" width="8.85546875" style="88"/>
    <col min="15873" max="15873" width="14.85546875" style="88" customWidth="1"/>
    <col min="15874" max="15874" width="68.140625" style="88" customWidth="1"/>
    <col min="15875" max="16128" width="8.85546875" style="88"/>
    <col min="16129" max="16129" width="14.85546875" style="88" customWidth="1"/>
    <col min="16130" max="16130" width="68.140625" style="88" customWidth="1"/>
    <col min="16131" max="16384" width="8.85546875" style="88"/>
  </cols>
  <sheetData>
    <row r="1" spans="1:2" ht="45.75" customHeight="1">
      <c r="A1" s="279" t="s">
        <v>239</v>
      </c>
      <c r="B1" s="280"/>
    </row>
    <row r="2" spans="1:2" ht="20.25" customHeight="1" thickBot="1">
      <c r="A2" s="106"/>
      <c r="B2" s="106"/>
    </row>
    <row r="3" spans="1:2" ht="21.75" thickBot="1">
      <c r="A3" s="107" t="s">
        <v>158</v>
      </c>
      <c r="B3" s="108" t="s">
        <v>159</v>
      </c>
    </row>
    <row r="4" spans="1:2" ht="15.75">
      <c r="A4" s="339" t="s">
        <v>223</v>
      </c>
      <c r="B4" s="109" t="s">
        <v>182</v>
      </c>
    </row>
    <row r="5" spans="1:2" ht="15.75">
      <c r="A5" s="340"/>
      <c r="B5" s="110" t="s">
        <v>183</v>
      </c>
    </row>
    <row r="6" spans="1:2" ht="15.75">
      <c r="A6" s="340"/>
      <c r="B6" s="110" t="s">
        <v>184</v>
      </c>
    </row>
    <row r="7" spans="1:2" ht="15.75">
      <c r="A7" s="340"/>
      <c r="B7" s="110" t="s">
        <v>185</v>
      </c>
    </row>
    <row r="8" spans="1:2" ht="15.75">
      <c r="A8" s="340"/>
      <c r="B8" s="110" t="s">
        <v>186</v>
      </c>
    </row>
    <row r="9" spans="1:2" ht="15.75">
      <c r="A9" s="340"/>
      <c r="B9" s="111" t="s">
        <v>175</v>
      </c>
    </row>
    <row r="10" spans="1:2" ht="15.75">
      <c r="A10" s="340"/>
      <c r="B10" s="110" t="s">
        <v>187</v>
      </c>
    </row>
    <row r="11" spans="1:2" ht="15.75">
      <c r="A11" s="340"/>
      <c r="B11" s="110" t="s">
        <v>188</v>
      </c>
    </row>
    <row r="12" spans="1:2" ht="15.75">
      <c r="A12" s="341"/>
      <c r="B12" s="111" t="s">
        <v>195</v>
      </c>
    </row>
    <row r="13" spans="1:2" ht="16.5" thickBot="1">
      <c r="A13" s="341"/>
      <c r="B13" s="112" t="s">
        <v>189</v>
      </c>
    </row>
    <row r="14" spans="1:2" ht="31.5">
      <c r="A14" s="342" t="s">
        <v>222</v>
      </c>
      <c r="B14" s="113" t="s">
        <v>190</v>
      </c>
    </row>
    <row r="15" spans="1:2" ht="15.75">
      <c r="A15" s="343"/>
      <c r="B15" s="114" t="s">
        <v>191</v>
      </c>
    </row>
    <row r="16" spans="1:2" ht="15.75">
      <c r="A16" s="343"/>
      <c r="B16" s="114" t="s">
        <v>192</v>
      </c>
    </row>
    <row r="17" spans="1:2" ht="15.75">
      <c r="A17" s="343"/>
      <c r="B17" s="110" t="s">
        <v>193</v>
      </c>
    </row>
    <row r="18" spans="1:2" ht="15.75">
      <c r="A18" s="343"/>
      <c r="B18" s="111" t="s">
        <v>194</v>
      </c>
    </row>
    <row r="19" spans="1:2" ht="15.75">
      <c r="A19" s="343"/>
      <c r="B19" s="111" t="s">
        <v>196</v>
      </c>
    </row>
    <row r="20" spans="1:2" ht="16.5" thickBot="1">
      <c r="A20" s="344"/>
      <c r="B20" s="115" t="s">
        <v>197</v>
      </c>
    </row>
  </sheetData>
  <mergeCells count="3">
    <mergeCell ref="A1:B1"/>
    <mergeCell ref="A4:A13"/>
    <mergeCell ref="A14:A2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Y331"/>
  <sheetViews>
    <sheetView view="pageBreakPreview" zoomScale="90" zoomScaleNormal="70" zoomScaleSheetLayoutView="90" workbookViewId="0">
      <selection activeCell="Y336" sqref="Y336"/>
    </sheetView>
  </sheetViews>
  <sheetFormatPr defaultColWidth="8.85546875" defaultRowHeight="15"/>
  <cols>
    <col min="1" max="1" width="48.140625" bestFit="1" customWidth="1"/>
    <col min="2" max="2" width="3.42578125" customWidth="1"/>
    <col min="3" max="3" width="9" customWidth="1"/>
    <col min="4" max="4" width="6.85546875" customWidth="1"/>
    <col min="5" max="5" width="9.85546875" customWidth="1"/>
    <col min="6" max="6" width="5.85546875" customWidth="1"/>
    <col min="7" max="7" width="6.140625" customWidth="1"/>
    <col min="8" max="8" width="7.140625" customWidth="1"/>
    <col min="9" max="10" width="8.42578125" customWidth="1"/>
    <col min="11" max="11" width="9.42578125" customWidth="1"/>
    <col min="12" max="12" width="7.42578125" customWidth="1"/>
    <col min="13" max="13" width="8.7109375" customWidth="1"/>
    <col min="14" max="14" width="7.85546875" customWidth="1"/>
    <col min="15" max="15" width="7.42578125" bestFit="1" customWidth="1"/>
    <col min="16" max="16" width="7.140625" customWidth="1"/>
    <col min="17" max="17" width="7.85546875" customWidth="1"/>
    <col min="18" max="18" width="7.42578125" customWidth="1"/>
    <col min="19" max="19" width="8.140625" style="136" customWidth="1"/>
    <col min="20" max="20" width="8.140625" customWidth="1"/>
    <col min="21" max="21" width="8" customWidth="1"/>
    <col min="22" max="22" width="6.42578125" customWidth="1"/>
    <col min="23" max="24" width="6.85546875" customWidth="1"/>
  </cols>
  <sheetData>
    <row r="1" spans="1:24" ht="20.25" customHeight="1">
      <c r="A1" s="14"/>
      <c r="B1" s="156" t="s">
        <v>49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"/>
      <c r="P1" s="151" t="s">
        <v>233</v>
      </c>
      <c r="Q1" s="151"/>
      <c r="R1" s="151"/>
      <c r="S1" s="151"/>
      <c r="T1" s="151"/>
      <c r="U1" s="151"/>
      <c r="V1" s="151"/>
      <c r="W1" s="151"/>
      <c r="X1" s="151"/>
    </row>
    <row r="2" spans="1:24" ht="19.5">
      <c r="A2" s="14" t="s">
        <v>237</v>
      </c>
      <c r="B2" s="157" t="s">
        <v>60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P2" s="151"/>
      <c r="Q2" s="151"/>
      <c r="R2" s="151"/>
      <c r="S2" s="151"/>
      <c r="T2" s="151"/>
      <c r="U2" s="151"/>
      <c r="V2" s="151"/>
      <c r="W2" s="151"/>
      <c r="X2" s="151"/>
    </row>
    <row r="3" spans="1:24">
      <c r="A3" s="14" t="s">
        <v>71</v>
      </c>
      <c r="B3" s="158" t="s">
        <v>74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P3" s="151"/>
      <c r="Q3" s="151"/>
      <c r="R3" s="151"/>
      <c r="S3" s="151"/>
      <c r="T3" s="151"/>
      <c r="U3" s="151"/>
      <c r="V3" s="151"/>
      <c r="W3" s="151"/>
      <c r="X3" s="151"/>
    </row>
    <row r="4" spans="1:24">
      <c r="A4" s="14" t="s">
        <v>70</v>
      </c>
      <c r="B4" s="158" t="s">
        <v>72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P4" s="151"/>
      <c r="Q4" s="151"/>
      <c r="R4" s="151"/>
      <c r="S4" s="151"/>
      <c r="T4" s="151"/>
      <c r="U4" s="151"/>
      <c r="V4" s="151"/>
      <c r="W4" s="151"/>
      <c r="X4" s="151"/>
    </row>
    <row r="5" spans="1:24">
      <c r="A5" s="14" t="s">
        <v>68</v>
      </c>
      <c r="B5" s="159" t="s">
        <v>53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P5" s="151"/>
      <c r="Q5" s="151"/>
      <c r="R5" s="151"/>
      <c r="S5" s="151"/>
      <c r="T5" s="151"/>
      <c r="U5" s="151"/>
      <c r="V5" s="151"/>
      <c r="W5" s="151"/>
      <c r="X5" s="151"/>
    </row>
    <row r="6" spans="1:24">
      <c r="A6" s="14" t="s">
        <v>73</v>
      </c>
      <c r="B6" s="159" t="s">
        <v>53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24">
      <c r="A7" s="170" t="s">
        <v>224</v>
      </c>
      <c r="B7" s="261" t="s">
        <v>229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24">
      <c r="A8" s="170"/>
      <c r="B8" s="261" t="s">
        <v>230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24" ht="15.75" thickBot="1">
      <c r="A9" s="170"/>
      <c r="B9" s="262" t="s">
        <v>231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U9" s="143" t="s">
        <v>225</v>
      </c>
    </row>
    <row r="10" spans="1:24" ht="15.75" customHeight="1" thickBot="1">
      <c r="A10" s="303" t="s">
        <v>12</v>
      </c>
      <c r="B10" s="306" t="s">
        <v>0</v>
      </c>
      <c r="C10" s="309" t="s">
        <v>2</v>
      </c>
      <c r="D10" s="310"/>
      <c r="E10" s="310"/>
      <c r="F10" s="311"/>
      <c r="G10" s="312" t="s">
        <v>38</v>
      </c>
      <c r="H10" s="315" t="s">
        <v>27</v>
      </c>
      <c r="I10" s="316" t="s">
        <v>3</v>
      </c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8"/>
      <c r="U10" s="345" t="s">
        <v>4</v>
      </c>
      <c r="V10" s="191" t="s">
        <v>226</v>
      </c>
      <c r="W10" s="192"/>
      <c r="X10" s="193"/>
    </row>
    <row r="11" spans="1:24" ht="15.75" customHeight="1" thickBot="1">
      <c r="A11" s="304"/>
      <c r="B11" s="307"/>
      <c r="C11" s="284" t="s">
        <v>5</v>
      </c>
      <c r="D11" s="286" t="s">
        <v>6</v>
      </c>
      <c r="E11" s="286" t="s">
        <v>1</v>
      </c>
      <c r="F11" s="287" t="s">
        <v>7</v>
      </c>
      <c r="G11" s="313"/>
      <c r="H11" s="293"/>
      <c r="I11" s="289" t="s">
        <v>42</v>
      </c>
      <c r="J11" s="292" t="s">
        <v>41</v>
      </c>
      <c r="K11" s="295" t="s">
        <v>6</v>
      </c>
      <c r="L11" s="222"/>
      <c r="M11" s="222"/>
      <c r="N11" s="222"/>
      <c r="O11" s="222"/>
      <c r="P11" s="222"/>
      <c r="Q11" s="222"/>
      <c r="R11" s="296" t="s">
        <v>1</v>
      </c>
      <c r="S11" s="220"/>
      <c r="T11" s="221"/>
      <c r="U11" s="346"/>
      <c r="V11" s="194"/>
      <c r="W11" s="195"/>
      <c r="X11" s="196"/>
    </row>
    <row r="12" spans="1:24" ht="15.75" customHeight="1" thickBot="1">
      <c r="A12" s="304"/>
      <c r="B12" s="307"/>
      <c r="C12" s="284"/>
      <c r="D12" s="189"/>
      <c r="E12" s="189"/>
      <c r="F12" s="287"/>
      <c r="G12" s="313"/>
      <c r="H12" s="293"/>
      <c r="I12" s="290"/>
      <c r="J12" s="293"/>
      <c r="K12" s="319" t="s">
        <v>43</v>
      </c>
      <c r="L12" s="321" t="s">
        <v>40</v>
      </c>
      <c r="M12" s="322"/>
      <c r="N12" s="322"/>
      <c r="O12" s="322"/>
      <c r="P12" s="323"/>
      <c r="Q12" s="324" t="s">
        <v>39</v>
      </c>
      <c r="R12" s="295"/>
      <c r="S12" s="222"/>
      <c r="T12" s="223"/>
      <c r="U12" s="346"/>
      <c r="V12" s="297" t="str">
        <f>IF($B$7=0,"",$B$7)</f>
        <v>dziedzina nauk rolniczych, dyscyplina: rolnictwo i ogrodnictwo</v>
      </c>
      <c r="W12" s="297" t="str">
        <f>IF($B$8=0,"",$B$8)</f>
        <v>dziedzina nauk inżynieryjno-technicznych, dyscyplina: inżynieria środowiska, górnictwo i energetyka</v>
      </c>
      <c r="X12" s="297" t="str">
        <f>IF($B$9=0,"",$B$9)</f>
        <v>dziedzina nauk ścisłych i przyrodniczych, dyscyplina: nauki o Ziemi i środowisku</v>
      </c>
    </row>
    <row r="13" spans="1:24" ht="15.75" customHeight="1" thickBot="1">
      <c r="A13" s="304"/>
      <c r="B13" s="307"/>
      <c r="C13" s="284"/>
      <c r="D13" s="189"/>
      <c r="E13" s="189"/>
      <c r="F13" s="287"/>
      <c r="G13" s="313"/>
      <c r="H13" s="293"/>
      <c r="I13" s="290"/>
      <c r="J13" s="293"/>
      <c r="K13" s="319"/>
      <c r="L13" s="326" t="s">
        <v>44</v>
      </c>
      <c r="M13" s="328" t="s">
        <v>9</v>
      </c>
      <c r="N13" s="330" t="s">
        <v>10</v>
      </c>
      <c r="O13" s="331"/>
      <c r="P13" s="332"/>
      <c r="Q13" s="324"/>
      <c r="R13" s="333" t="s">
        <v>40</v>
      </c>
      <c r="S13" s="334"/>
      <c r="T13" s="335"/>
      <c r="U13" s="346"/>
      <c r="V13" s="298"/>
      <c r="W13" s="298"/>
      <c r="X13" s="298"/>
    </row>
    <row r="14" spans="1:24" ht="126" customHeight="1" thickBot="1">
      <c r="A14" s="305"/>
      <c r="B14" s="308"/>
      <c r="C14" s="285"/>
      <c r="D14" s="190"/>
      <c r="E14" s="190"/>
      <c r="F14" s="288"/>
      <c r="G14" s="314"/>
      <c r="H14" s="294"/>
      <c r="I14" s="291"/>
      <c r="J14" s="294"/>
      <c r="K14" s="320"/>
      <c r="L14" s="327"/>
      <c r="M14" s="329"/>
      <c r="N14" s="97" t="s">
        <v>8</v>
      </c>
      <c r="O14" s="98" t="s">
        <v>35</v>
      </c>
      <c r="P14" s="125" t="s">
        <v>214</v>
      </c>
      <c r="Q14" s="325"/>
      <c r="R14" s="99" t="s">
        <v>8</v>
      </c>
      <c r="S14" s="137" t="s">
        <v>36</v>
      </c>
      <c r="T14" s="100" t="s">
        <v>37</v>
      </c>
      <c r="U14" s="347"/>
      <c r="V14" s="299"/>
      <c r="W14" s="299"/>
      <c r="X14" s="299"/>
    </row>
    <row r="15" spans="1:24">
      <c r="A15" s="336" t="s">
        <v>11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8"/>
    </row>
    <row r="16" spans="1:24">
      <c r="A16" s="197" t="s">
        <v>28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9"/>
    </row>
    <row r="17" spans="1:24">
      <c r="A17" s="58" t="s">
        <v>114</v>
      </c>
      <c r="B17" s="54">
        <v>1</v>
      </c>
      <c r="C17" s="59">
        <v>2</v>
      </c>
      <c r="D17" s="55">
        <f t="shared" ref="D17:D20" si="0">IF(C17&gt;0,K17/(I17/C17),0)</f>
        <v>1.0333333333333334</v>
      </c>
      <c r="E17" s="55">
        <f t="shared" ref="E17:E20" si="1">IF(C17&gt;0,R17/(I17/C17),0)</f>
        <v>0.96666666666666667</v>
      </c>
      <c r="F17" s="60">
        <f t="shared" ref="F17:F20" si="2">IF(U17&gt;0,FLOOR((P17+T17)/U17,0.1),0)</f>
        <v>1</v>
      </c>
      <c r="G17" s="16" t="s">
        <v>20</v>
      </c>
      <c r="H17" s="16" t="s">
        <v>19</v>
      </c>
      <c r="I17" s="61">
        <f>K17+R17</f>
        <v>60</v>
      </c>
      <c r="J17" s="20">
        <f>P17+T17</f>
        <v>30</v>
      </c>
      <c r="K17" s="61">
        <f>L17+Q17</f>
        <v>31</v>
      </c>
      <c r="L17" s="61">
        <f>M17+N17</f>
        <v>30</v>
      </c>
      <c r="M17" s="54"/>
      <c r="N17" s="62">
        <f t="shared" ref="N17:N20" si="3">O17+P17</f>
        <v>30</v>
      </c>
      <c r="O17" s="54"/>
      <c r="P17" s="54">
        <v>30</v>
      </c>
      <c r="Q17" s="54">
        <v>1</v>
      </c>
      <c r="R17" s="101">
        <f t="shared" ref="R17:R19" si="4">(C17*U17)-K17</f>
        <v>29</v>
      </c>
      <c r="S17" s="59">
        <v>29</v>
      </c>
      <c r="T17" s="126">
        <f t="shared" ref="T17:T20" si="5">R17-S17</f>
        <v>0</v>
      </c>
      <c r="U17" s="127">
        <v>30</v>
      </c>
      <c r="V17" s="63"/>
      <c r="W17" s="63"/>
      <c r="X17" s="64"/>
    </row>
    <row r="18" spans="1:24" ht="25.5">
      <c r="A18" s="65" t="s">
        <v>115</v>
      </c>
      <c r="B18" s="66">
        <v>1</v>
      </c>
      <c r="C18" s="67">
        <v>2</v>
      </c>
      <c r="D18" s="55">
        <f t="shared" si="0"/>
        <v>1.2</v>
      </c>
      <c r="E18" s="55">
        <f t="shared" si="1"/>
        <v>0.8</v>
      </c>
      <c r="F18" s="55">
        <f t="shared" si="2"/>
        <v>1.2000000000000002</v>
      </c>
      <c r="G18" s="57" t="s">
        <v>20</v>
      </c>
      <c r="H18" s="57" t="s">
        <v>18</v>
      </c>
      <c r="I18" s="20">
        <f t="shared" ref="I18:I20" si="6">K18+R18</f>
        <v>50</v>
      </c>
      <c r="J18" s="20">
        <f t="shared" ref="J18:J20" si="7">P18+T18</f>
        <v>30</v>
      </c>
      <c r="K18" s="20">
        <f t="shared" ref="K18:K20" si="8">L18+Q18</f>
        <v>30</v>
      </c>
      <c r="L18" s="20">
        <f t="shared" ref="L18:L20" si="9">M18+N18</f>
        <v>30</v>
      </c>
      <c r="M18" s="66"/>
      <c r="N18" s="56">
        <f t="shared" si="3"/>
        <v>30</v>
      </c>
      <c r="O18" s="66"/>
      <c r="P18" s="66">
        <v>30</v>
      </c>
      <c r="Q18" s="66"/>
      <c r="R18" s="101">
        <f t="shared" si="4"/>
        <v>20</v>
      </c>
      <c r="S18" s="67">
        <v>20</v>
      </c>
      <c r="T18" s="126">
        <f t="shared" si="5"/>
        <v>0</v>
      </c>
      <c r="U18" s="127">
        <v>25</v>
      </c>
      <c r="V18" s="68"/>
      <c r="W18" s="68"/>
      <c r="X18" s="69"/>
    </row>
    <row r="19" spans="1:24" ht="25.5">
      <c r="A19" s="65" t="s">
        <v>215</v>
      </c>
      <c r="B19" s="66">
        <v>1</v>
      </c>
      <c r="C19" s="67">
        <v>2</v>
      </c>
      <c r="D19" s="55">
        <f t="shared" si="0"/>
        <v>1</v>
      </c>
      <c r="E19" s="55">
        <f t="shared" si="1"/>
        <v>1</v>
      </c>
      <c r="F19" s="55">
        <f t="shared" si="2"/>
        <v>0</v>
      </c>
      <c r="G19" s="57" t="s">
        <v>20</v>
      </c>
      <c r="H19" s="57" t="s">
        <v>19</v>
      </c>
      <c r="I19" s="20">
        <f t="shared" si="6"/>
        <v>60</v>
      </c>
      <c r="J19" s="20">
        <f t="shared" si="7"/>
        <v>0</v>
      </c>
      <c r="K19" s="20">
        <f t="shared" si="8"/>
        <v>30</v>
      </c>
      <c r="L19" s="20">
        <f t="shared" si="9"/>
        <v>30</v>
      </c>
      <c r="M19" s="66">
        <v>30</v>
      </c>
      <c r="N19" s="56">
        <f t="shared" si="3"/>
        <v>0</v>
      </c>
      <c r="O19" s="66"/>
      <c r="P19" s="66"/>
      <c r="Q19" s="66"/>
      <c r="R19" s="101">
        <f t="shared" si="4"/>
        <v>30</v>
      </c>
      <c r="S19" s="67">
        <v>30</v>
      </c>
      <c r="T19" s="126">
        <f t="shared" si="5"/>
        <v>0</v>
      </c>
      <c r="U19" s="127">
        <v>30</v>
      </c>
      <c r="V19" s="68"/>
      <c r="W19" s="68"/>
      <c r="X19" s="69"/>
    </row>
    <row r="20" spans="1:24">
      <c r="A20" s="70"/>
      <c r="B20" s="54">
        <v>1</v>
      </c>
      <c r="C20" s="59"/>
      <c r="D20" s="55">
        <f t="shared" si="0"/>
        <v>0</v>
      </c>
      <c r="E20" s="55">
        <f t="shared" si="1"/>
        <v>0</v>
      </c>
      <c r="F20" s="60">
        <f t="shared" si="2"/>
        <v>0</v>
      </c>
      <c r="G20" s="16"/>
      <c r="H20" s="16"/>
      <c r="I20" s="61">
        <f t="shared" si="6"/>
        <v>0</v>
      </c>
      <c r="J20" s="20">
        <f t="shared" si="7"/>
        <v>0</v>
      </c>
      <c r="K20" s="61">
        <f t="shared" si="8"/>
        <v>0</v>
      </c>
      <c r="L20" s="61">
        <f t="shared" si="9"/>
        <v>0</v>
      </c>
      <c r="M20" s="54"/>
      <c r="N20" s="62">
        <f t="shared" si="3"/>
        <v>0</v>
      </c>
      <c r="O20" s="54"/>
      <c r="P20" s="54"/>
      <c r="Q20" s="54"/>
      <c r="R20" s="101">
        <f t="shared" ref="R20" si="10">(C20*U20)-K20</f>
        <v>0</v>
      </c>
      <c r="S20" s="59"/>
      <c r="T20" s="126">
        <f t="shared" si="5"/>
        <v>0</v>
      </c>
      <c r="U20" s="128"/>
      <c r="V20" s="63"/>
      <c r="W20" s="63"/>
      <c r="X20" s="64"/>
    </row>
    <row r="21" spans="1:24">
      <c r="A21" s="71" t="s">
        <v>77</v>
      </c>
      <c r="B21" s="56">
        <v>1</v>
      </c>
      <c r="C21" s="17">
        <f>SUM(C17:C20)</f>
        <v>6</v>
      </c>
      <c r="D21" s="17">
        <f>SUM(D17:D20)</f>
        <v>3.2333333333333334</v>
      </c>
      <c r="E21" s="17">
        <f>SUM(E17:E20)</f>
        <v>2.7666666666666666</v>
      </c>
      <c r="F21" s="55" t="s">
        <v>13</v>
      </c>
      <c r="G21" s="56" t="s">
        <v>13</v>
      </c>
      <c r="H21" s="56" t="s">
        <v>13</v>
      </c>
      <c r="I21" s="17">
        <f>SUM(I17:I20)</f>
        <v>170</v>
      </c>
      <c r="J21" s="55" t="s">
        <v>13</v>
      </c>
      <c r="K21" s="17">
        <f>SUM(K17:K20)</f>
        <v>91</v>
      </c>
      <c r="L21" s="17">
        <f>SUM(L17:L20)</f>
        <v>90</v>
      </c>
      <c r="M21" s="17">
        <f>SUM(M17:M20)</f>
        <v>30</v>
      </c>
      <c r="N21" s="17">
        <f>SUM(N17:N20)</f>
        <v>60</v>
      </c>
      <c r="O21" s="17">
        <f>SUM(O17:O20)</f>
        <v>0</v>
      </c>
      <c r="P21" s="55" t="s">
        <v>13</v>
      </c>
      <c r="Q21" s="17">
        <f>SUM(Q17:Q20)</f>
        <v>1</v>
      </c>
      <c r="R21" s="17">
        <f>SUM(R17:R20)</f>
        <v>79</v>
      </c>
      <c r="S21" s="17">
        <f>SUM(S17:S20)</f>
        <v>79</v>
      </c>
      <c r="T21" s="55" t="s">
        <v>13</v>
      </c>
      <c r="U21" s="56" t="s">
        <v>13</v>
      </c>
      <c r="V21" s="56" t="s">
        <v>13</v>
      </c>
      <c r="W21" s="56" t="s">
        <v>13</v>
      </c>
      <c r="X21" s="72" t="s">
        <v>13</v>
      </c>
    </row>
    <row r="22" spans="1:24">
      <c r="A22" s="71" t="s">
        <v>26</v>
      </c>
      <c r="B22" s="56">
        <v>1</v>
      </c>
      <c r="C22" s="55" t="s">
        <v>13</v>
      </c>
      <c r="D22" s="55" t="s">
        <v>13</v>
      </c>
      <c r="E22" s="55" t="s">
        <v>13</v>
      </c>
      <c r="F22" s="17">
        <f>SUM(F17:F20)</f>
        <v>2.2000000000000002</v>
      </c>
      <c r="G22" s="56" t="s">
        <v>13</v>
      </c>
      <c r="H22" s="56" t="s">
        <v>13</v>
      </c>
      <c r="I22" s="56" t="s">
        <v>13</v>
      </c>
      <c r="J22" s="17">
        <f>SUM(J17:J20)</f>
        <v>60</v>
      </c>
      <c r="K22" s="56" t="s">
        <v>13</v>
      </c>
      <c r="L22" s="56" t="s">
        <v>13</v>
      </c>
      <c r="M22" s="56" t="s">
        <v>13</v>
      </c>
      <c r="N22" s="56" t="s">
        <v>13</v>
      </c>
      <c r="O22" s="56" t="s">
        <v>13</v>
      </c>
      <c r="P22" s="17">
        <f>SUM(P17:P20)</f>
        <v>60</v>
      </c>
      <c r="Q22" s="56" t="s">
        <v>13</v>
      </c>
      <c r="R22" s="56" t="s">
        <v>13</v>
      </c>
      <c r="S22" s="55" t="s">
        <v>13</v>
      </c>
      <c r="T22" s="17">
        <f>SUM(T17:T20)</f>
        <v>0</v>
      </c>
      <c r="U22" s="20" t="s">
        <v>13</v>
      </c>
      <c r="V22" s="56" t="s">
        <v>13</v>
      </c>
      <c r="W22" s="56" t="s">
        <v>13</v>
      </c>
      <c r="X22" s="72" t="s">
        <v>13</v>
      </c>
    </row>
    <row r="23" spans="1:24">
      <c r="A23" s="71" t="s">
        <v>78</v>
      </c>
      <c r="B23" s="56">
        <v>1</v>
      </c>
      <c r="C23" s="17">
        <f>SUMIF(H17:H20,"f",C17:C20)</f>
        <v>4</v>
      </c>
      <c r="D23" s="17">
        <f>SUMIF(H17:H20,"f",D17:D20)</f>
        <v>2.0333333333333332</v>
      </c>
      <c r="E23" s="17">
        <f>SUMIF(H17:H20,"f",E17:E20)</f>
        <v>1.9666666666666668</v>
      </c>
      <c r="F23" s="55" t="s">
        <v>13</v>
      </c>
      <c r="G23" s="56" t="s">
        <v>13</v>
      </c>
      <c r="H23" s="56" t="s">
        <v>13</v>
      </c>
      <c r="I23" s="17">
        <f>SUMIF(H17:H20,"f",I17:I20)</f>
        <v>120</v>
      </c>
      <c r="J23" s="56" t="s">
        <v>13</v>
      </c>
      <c r="K23" s="17">
        <f>SUMIF(H17:H20,"f",K17:K20)</f>
        <v>61</v>
      </c>
      <c r="L23" s="17">
        <f>SUMIF(H17:H20,"f",L17:L20)</f>
        <v>60</v>
      </c>
      <c r="M23" s="17">
        <f>SUMIF(H17:H20,"f",M17:M20)</f>
        <v>30</v>
      </c>
      <c r="N23" s="17">
        <f>SUMIF(H17:H20,"f",N17:N20)</f>
        <v>30</v>
      </c>
      <c r="O23" s="17">
        <f>SUMIF(H17:H20,"f",O17:O20)</f>
        <v>0</v>
      </c>
      <c r="P23" s="56" t="s">
        <v>13</v>
      </c>
      <c r="Q23" s="17">
        <f>SUMIF(H17:H20,"f",Q17:Q20)</f>
        <v>1</v>
      </c>
      <c r="R23" s="17">
        <f>SUMIF(H17:H20,"f",R17:R20)</f>
        <v>59</v>
      </c>
      <c r="S23" s="17">
        <f>SUMIF(H17:H20,"f",S17:S20)</f>
        <v>59</v>
      </c>
      <c r="T23" s="56" t="s">
        <v>13</v>
      </c>
      <c r="U23" s="56" t="s">
        <v>13</v>
      </c>
      <c r="V23" s="56" t="s">
        <v>13</v>
      </c>
      <c r="W23" s="56" t="s">
        <v>13</v>
      </c>
      <c r="X23" s="72" t="s">
        <v>13</v>
      </c>
    </row>
    <row r="24" spans="1:24">
      <c r="A24" s="197" t="s">
        <v>29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9"/>
    </row>
    <row r="25" spans="1:24" ht="25.5">
      <c r="A25" s="65" t="s">
        <v>116</v>
      </c>
      <c r="B25" s="66">
        <v>1</v>
      </c>
      <c r="C25" s="67">
        <v>3</v>
      </c>
      <c r="D25" s="55">
        <f t="shared" ref="D25:D27" si="11">IF(C25&gt;0,K25/(I25/C25),0)</f>
        <v>1.88</v>
      </c>
      <c r="E25" s="55">
        <f t="shared" ref="E25:E27" si="12">IF(C25&gt;0,R25/(I25/C25),0)</f>
        <v>1.1200000000000001</v>
      </c>
      <c r="F25" s="55">
        <f t="shared" ref="F25:F27" si="13">IF(U25&gt;0,FLOOR((P25+T25)/U25,0.1),0)</f>
        <v>0</v>
      </c>
      <c r="G25" s="57" t="s">
        <v>20</v>
      </c>
      <c r="H25" s="57" t="s">
        <v>18</v>
      </c>
      <c r="I25" s="20">
        <f>K25+R25</f>
        <v>75</v>
      </c>
      <c r="J25" s="20">
        <f>P25+T25</f>
        <v>0</v>
      </c>
      <c r="K25" s="20">
        <f>L25+Q25</f>
        <v>47</v>
      </c>
      <c r="L25" s="20">
        <f>M25+N25</f>
        <v>45</v>
      </c>
      <c r="M25" s="66">
        <v>15</v>
      </c>
      <c r="N25" s="56">
        <f t="shared" ref="N25:N27" si="14">O25+P25</f>
        <v>30</v>
      </c>
      <c r="O25" s="66">
        <v>30</v>
      </c>
      <c r="P25" s="66"/>
      <c r="Q25" s="66">
        <v>2</v>
      </c>
      <c r="R25" s="101">
        <f t="shared" ref="R25:R27" si="15">(C25*U25)-K25</f>
        <v>28</v>
      </c>
      <c r="S25" s="67">
        <v>28</v>
      </c>
      <c r="T25" s="126">
        <f t="shared" ref="T25:T27" si="16">R25-S25</f>
        <v>0</v>
      </c>
      <c r="U25" s="127">
        <v>25</v>
      </c>
      <c r="V25" s="68">
        <v>50</v>
      </c>
      <c r="W25" s="68">
        <v>25</v>
      </c>
      <c r="X25" s="69">
        <v>25</v>
      </c>
    </row>
    <row r="26" spans="1:24">
      <c r="A26" s="70"/>
      <c r="B26" s="54">
        <v>1</v>
      </c>
      <c r="C26" s="59"/>
      <c r="D26" s="55">
        <f t="shared" si="11"/>
        <v>0</v>
      </c>
      <c r="E26" s="55">
        <f t="shared" si="12"/>
        <v>0</v>
      </c>
      <c r="F26" s="60">
        <f t="shared" si="13"/>
        <v>0</v>
      </c>
      <c r="G26" s="16"/>
      <c r="H26" s="16"/>
      <c r="I26" s="61">
        <f t="shared" ref="I26:I27" si="17">K26+R26</f>
        <v>0</v>
      </c>
      <c r="J26" s="20">
        <f t="shared" ref="J26:J27" si="18">P26+T26</f>
        <v>0</v>
      </c>
      <c r="K26" s="61">
        <f t="shared" ref="K26:K27" si="19">L26+Q26</f>
        <v>0</v>
      </c>
      <c r="L26" s="61">
        <f t="shared" ref="L26:L27" si="20">M26+N26</f>
        <v>0</v>
      </c>
      <c r="M26" s="54"/>
      <c r="N26" s="62">
        <f t="shared" si="14"/>
        <v>0</v>
      </c>
      <c r="O26" s="54"/>
      <c r="P26" s="54"/>
      <c r="Q26" s="54"/>
      <c r="R26" s="101">
        <f t="shared" si="15"/>
        <v>0</v>
      </c>
      <c r="S26" s="59"/>
      <c r="T26" s="126">
        <f t="shared" si="16"/>
        <v>0</v>
      </c>
      <c r="U26" s="128"/>
      <c r="V26" s="63"/>
      <c r="W26" s="63"/>
      <c r="X26" s="64"/>
    </row>
    <row r="27" spans="1:24">
      <c r="A27" s="70"/>
      <c r="B27" s="54">
        <v>1</v>
      </c>
      <c r="C27" s="59"/>
      <c r="D27" s="55">
        <f t="shared" si="11"/>
        <v>0</v>
      </c>
      <c r="E27" s="55">
        <f t="shared" si="12"/>
        <v>0</v>
      </c>
      <c r="F27" s="60">
        <f t="shared" si="13"/>
        <v>0</v>
      </c>
      <c r="G27" s="16"/>
      <c r="H27" s="16"/>
      <c r="I27" s="61">
        <f t="shared" si="17"/>
        <v>0</v>
      </c>
      <c r="J27" s="20">
        <f t="shared" si="18"/>
        <v>0</v>
      </c>
      <c r="K27" s="61">
        <f t="shared" si="19"/>
        <v>0</v>
      </c>
      <c r="L27" s="61">
        <f t="shared" si="20"/>
        <v>0</v>
      </c>
      <c r="M27" s="54"/>
      <c r="N27" s="62">
        <f t="shared" si="14"/>
        <v>0</v>
      </c>
      <c r="O27" s="54"/>
      <c r="P27" s="54"/>
      <c r="Q27" s="54"/>
      <c r="R27" s="101">
        <f t="shared" si="15"/>
        <v>0</v>
      </c>
      <c r="S27" s="59"/>
      <c r="T27" s="126">
        <f t="shared" si="16"/>
        <v>0</v>
      </c>
      <c r="U27" s="128"/>
      <c r="V27" s="63"/>
      <c r="W27" s="63"/>
      <c r="X27" s="64"/>
    </row>
    <row r="28" spans="1:24">
      <c r="A28" s="71" t="s">
        <v>77</v>
      </c>
      <c r="B28" s="56">
        <v>1</v>
      </c>
      <c r="C28" s="17">
        <f>SUM(C25:C27)</f>
        <v>3</v>
      </c>
      <c r="D28" s="17">
        <f>SUM(D25:D27)</f>
        <v>1.88</v>
      </c>
      <c r="E28" s="17">
        <f>SUM(E25:E27)</f>
        <v>1.1200000000000001</v>
      </c>
      <c r="F28" s="55" t="s">
        <v>13</v>
      </c>
      <c r="G28" s="56" t="s">
        <v>13</v>
      </c>
      <c r="H28" s="56" t="s">
        <v>13</v>
      </c>
      <c r="I28" s="17">
        <f>SUM(I25:I27)</f>
        <v>75</v>
      </c>
      <c r="J28" s="55" t="s">
        <v>13</v>
      </c>
      <c r="K28" s="17">
        <f>SUM(K25:K27)</f>
        <v>47</v>
      </c>
      <c r="L28" s="17">
        <f>SUM(L25:L27)</f>
        <v>45</v>
      </c>
      <c r="M28" s="17">
        <f>SUM(M25:M27)</f>
        <v>15</v>
      </c>
      <c r="N28" s="17">
        <f>SUM(N25:N27)</f>
        <v>30</v>
      </c>
      <c r="O28" s="17">
        <f>SUM(O25:O27)</f>
        <v>30</v>
      </c>
      <c r="P28" s="55" t="s">
        <v>13</v>
      </c>
      <c r="Q28" s="17">
        <f>SUM(Q25:Q27)</f>
        <v>2</v>
      </c>
      <c r="R28" s="17">
        <f>SUM(R25:R27)</f>
        <v>28</v>
      </c>
      <c r="S28" s="17">
        <f>SUM(S25:S27)</f>
        <v>28</v>
      </c>
      <c r="T28" s="55" t="s">
        <v>13</v>
      </c>
      <c r="U28" s="56" t="s">
        <v>13</v>
      </c>
      <c r="V28" s="56" t="s">
        <v>13</v>
      </c>
      <c r="W28" s="56" t="s">
        <v>13</v>
      </c>
      <c r="X28" s="72" t="s">
        <v>13</v>
      </c>
    </row>
    <row r="29" spans="1:24">
      <c r="A29" s="71" t="s">
        <v>26</v>
      </c>
      <c r="B29" s="56">
        <v>1</v>
      </c>
      <c r="C29" s="55" t="s">
        <v>13</v>
      </c>
      <c r="D29" s="55" t="s">
        <v>13</v>
      </c>
      <c r="E29" s="55" t="s">
        <v>13</v>
      </c>
      <c r="F29" s="17">
        <f>SUM(F25:F27)</f>
        <v>0</v>
      </c>
      <c r="G29" s="56" t="s">
        <v>13</v>
      </c>
      <c r="H29" s="56" t="s">
        <v>13</v>
      </c>
      <c r="I29" s="56" t="s">
        <v>13</v>
      </c>
      <c r="J29" s="17">
        <f>SUM(J25:J27)</f>
        <v>0</v>
      </c>
      <c r="K29" s="56" t="s">
        <v>13</v>
      </c>
      <c r="L29" s="56" t="s">
        <v>13</v>
      </c>
      <c r="M29" s="56" t="s">
        <v>13</v>
      </c>
      <c r="N29" s="56" t="s">
        <v>13</v>
      </c>
      <c r="O29" s="56" t="s">
        <v>13</v>
      </c>
      <c r="P29" s="17">
        <f>SUM(P25:P27)</f>
        <v>0</v>
      </c>
      <c r="Q29" s="56" t="s">
        <v>13</v>
      </c>
      <c r="R29" s="56" t="s">
        <v>13</v>
      </c>
      <c r="S29" s="55" t="s">
        <v>13</v>
      </c>
      <c r="T29" s="17">
        <f>SUM(T25:T27)</f>
        <v>0</v>
      </c>
      <c r="U29" s="20" t="s">
        <v>13</v>
      </c>
      <c r="V29" s="56" t="s">
        <v>13</v>
      </c>
      <c r="W29" s="56" t="s">
        <v>13</v>
      </c>
      <c r="X29" s="72" t="s">
        <v>13</v>
      </c>
    </row>
    <row r="30" spans="1:24">
      <c r="A30" s="71" t="s">
        <v>78</v>
      </c>
      <c r="B30" s="56">
        <v>1</v>
      </c>
      <c r="C30" s="17">
        <f>SUMIF(H25:H27,"f",C25:C27)</f>
        <v>0</v>
      </c>
      <c r="D30" s="17">
        <f>SUMIF(H25:H27,"f",D25:D27)</f>
        <v>0</v>
      </c>
      <c r="E30" s="17">
        <f>SUMIF(H25:H27,"f",E25:E27)</f>
        <v>0</v>
      </c>
      <c r="F30" s="55" t="s">
        <v>13</v>
      </c>
      <c r="G30" s="56" t="s">
        <v>13</v>
      </c>
      <c r="H30" s="56" t="s">
        <v>13</v>
      </c>
      <c r="I30" s="17">
        <f>SUMIF(H25:H27,"f",I25:I27)</f>
        <v>0</v>
      </c>
      <c r="J30" s="56" t="s">
        <v>13</v>
      </c>
      <c r="K30" s="17">
        <f>SUMIF(H25:H27,"f",K25:K27)</f>
        <v>0</v>
      </c>
      <c r="L30" s="17">
        <f>SUMIF(H25:H27,"f",L25:L27)</f>
        <v>0</v>
      </c>
      <c r="M30" s="17">
        <f>SUMIF(H25:H27,"f",M25:M27)</f>
        <v>0</v>
      </c>
      <c r="N30" s="17">
        <f>SUMIF(H25:H27,"f",N25:N27)</f>
        <v>0</v>
      </c>
      <c r="O30" s="17">
        <f>SUMIF(H25:H27,"f",O25:O27)</f>
        <v>0</v>
      </c>
      <c r="P30" s="56" t="s">
        <v>13</v>
      </c>
      <c r="Q30" s="17">
        <f>SUMIF(H25:H27,"f",Q25:Q27)</f>
        <v>0</v>
      </c>
      <c r="R30" s="17">
        <f>SUMIF(H25:H27,"f",R25:R27)</f>
        <v>0</v>
      </c>
      <c r="S30" s="17">
        <f>SUMIF(H25:H27,"f",S25:S27)</f>
        <v>0</v>
      </c>
      <c r="T30" s="56" t="s">
        <v>13</v>
      </c>
      <c r="U30" s="56" t="s">
        <v>13</v>
      </c>
      <c r="V30" s="56" t="s">
        <v>13</v>
      </c>
      <c r="W30" s="56" t="s">
        <v>13</v>
      </c>
      <c r="X30" s="72" t="s">
        <v>13</v>
      </c>
    </row>
    <row r="31" spans="1:24">
      <c r="A31" s="197" t="s">
        <v>30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9"/>
    </row>
    <row r="32" spans="1:24">
      <c r="A32" s="73" t="s">
        <v>117</v>
      </c>
      <c r="B32" s="54">
        <v>1</v>
      </c>
      <c r="C32" s="59">
        <v>3</v>
      </c>
      <c r="D32" s="55">
        <f t="shared" ref="D32:D38" si="21">IF(C32&gt;0,K32/(I32/C32),0)</f>
        <v>1.88</v>
      </c>
      <c r="E32" s="55">
        <f t="shared" ref="E32:E38" si="22">IF(C32&gt;0,R32/(I32/C32),0)</f>
        <v>1.1200000000000001</v>
      </c>
      <c r="F32" s="60">
        <f t="shared" ref="F32:F38" si="23">IF(U32&gt;0,FLOOR((P32+T32)/U32,0.1),0)</f>
        <v>1.7000000000000002</v>
      </c>
      <c r="G32" s="16" t="s">
        <v>20</v>
      </c>
      <c r="H32" s="16" t="s">
        <v>18</v>
      </c>
      <c r="I32" s="61">
        <f>K32+R32</f>
        <v>75</v>
      </c>
      <c r="J32" s="20">
        <f>P32+T32</f>
        <v>43</v>
      </c>
      <c r="K32" s="61">
        <f>L32+Q32</f>
        <v>47</v>
      </c>
      <c r="L32" s="61">
        <f>M32+N32</f>
        <v>45</v>
      </c>
      <c r="M32" s="54">
        <v>15</v>
      </c>
      <c r="N32" s="62">
        <f t="shared" ref="N32:N38" si="24">O32+P32</f>
        <v>30</v>
      </c>
      <c r="O32" s="54"/>
      <c r="P32" s="54">
        <v>30</v>
      </c>
      <c r="Q32" s="54">
        <v>2</v>
      </c>
      <c r="R32" s="101">
        <f t="shared" ref="R32:R38" si="25">(C32*U32)-K32</f>
        <v>28</v>
      </c>
      <c r="S32" s="59">
        <v>15</v>
      </c>
      <c r="T32" s="126">
        <f t="shared" ref="T32:T38" si="26">R32-S32</f>
        <v>13</v>
      </c>
      <c r="U32" s="127">
        <v>25</v>
      </c>
      <c r="V32" s="63">
        <v>60</v>
      </c>
      <c r="W32" s="63">
        <v>15</v>
      </c>
      <c r="X32" s="64">
        <v>25</v>
      </c>
    </row>
    <row r="33" spans="1:24">
      <c r="A33" s="73" t="s">
        <v>118</v>
      </c>
      <c r="B33" s="54">
        <v>1</v>
      </c>
      <c r="C33" s="59">
        <v>3.5</v>
      </c>
      <c r="D33" s="55">
        <f t="shared" si="21"/>
        <v>1.96</v>
      </c>
      <c r="E33" s="55">
        <f t="shared" si="22"/>
        <v>1.54</v>
      </c>
      <c r="F33" s="60">
        <f t="shared" si="23"/>
        <v>2.1</v>
      </c>
      <c r="G33" s="16" t="s">
        <v>16</v>
      </c>
      <c r="H33" s="16" t="s">
        <v>18</v>
      </c>
      <c r="I33" s="61">
        <f t="shared" ref="I33:I38" si="27">K33+R33</f>
        <v>87.5</v>
      </c>
      <c r="J33" s="20">
        <f t="shared" ref="J33:J38" si="28">P33+T33</f>
        <v>53.5</v>
      </c>
      <c r="K33" s="61">
        <f t="shared" ref="K33:K38" si="29">L33+Q33</f>
        <v>49</v>
      </c>
      <c r="L33" s="61">
        <f t="shared" ref="L33:L38" si="30">M33+N33</f>
        <v>45</v>
      </c>
      <c r="M33" s="54">
        <v>15</v>
      </c>
      <c r="N33" s="62">
        <f t="shared" si="24"/>
        <v>30</v>
      </c>
      <c r="O33" s="54"/>
      <c r="P33" s="54">
        <v>30</v>
      </c>
      <c r="Q33" s="54">
        <v>4</v>
      </c>
      <c r="R33" s="101">
        <f t="shared" si="25"/>
        <v>38.5</v>
      </c>
      <c r="S33" s="59">
        <v>15</v>
      </c>
      <c r="T33" s="126">
        <f t="shared" si="26"/>
        <v>23.5</v>
      </c>
      <c r="U33" s="134">
        <v>25</v>
      </c>
      <c r="V33" s="63">
        <v>60</v>
      </c>
      <c r="W33" s="63">
        <v>20</v>
      </c>
      <c r="X33" s="64">
        <v>20</v>
      </c>
    </row>
    <row r="34" spans="1:24">
      <c r="A34" s="70"/>
      <c r="B34" s="54">
        <v>1</v>
      </c>
      <c r="C34" s="59"/>
      <c r="D34" s="55">
        <f t="shared" si="21"/>
        <v>0</v>
      </c>
      <c r="E34" s="55">
        <f t="shared" si="22"/>
        <v>0</v>
      </c>
      <c r="F34" s="60">
        <f t="shared" si="23"/>
        <v>0</v>
      </c>
      <c r="G34" s="16"/>
      <c r="H34" s="16"/>
      <c r="I34" s="61">
        <f t="shared" si="27"/>
        <v>0</v>
      </c>
      <c r="J34" s="20">
        <f t="shared" si="28"/>
        <v>0</v>
      </c>
      <c r="K34" s="61">
        <f t="shared" si="29"/>
        <v>0</v>
      </c>
      <c r="L34" s="61">
        <f t="shared" si="30"/>
        <v>0</v>
      </c>
      <c r="M34" s="54"/>
      <c r="N34" s="62">
        <f t="shared" si="24"/>
        <v>0</v>
      </c>
      <c r="O34" s="54"/>
      <c r="P34" s="54"/>
      <c r="Q34" s="54"/>
      <c r="R34" s="101">
        <f t="shared" si="25"/>
        <v>0</v>
      </c>
      <c r="S34" s="59"/>
      <c r="T34" s="126">
        <f t="shared" si="26"/>
        <v>0</v>
      </c>
      <c r="U34" s="128"/>
      <c r="V34" s="63"/>
      <c r="W34" s="63"/>
      <c r="X34" s="64"/>
    </row>
    <row r="35" spans="1:24">
      <c r="A35" s="70"/>
      <c r="B35" s="54">
        <v>1</v>
      </c>
      <c r="C35" s="59"/>
      <c r="D35" s="55">
        <f t="shared" si="21"/>
        <v>0</v>
      </c>
      <c r="E35" s="55">
        <f t="shared" si="22"/>
        <v>0</v>
      </c>
      <c r="F35" s="60">
        <f t="shared" si="23"/>
        <v>0</v>
      </c>
      <c r="G35" s="16"/>
      <c r="H35" s="16"/>
      <c r="I35" s="61">
        <f t="shared" si="27"/>
        <v>0</v>
      </c>
      <c r="J35" s="20">
        <f t="shared" si="28"/>
        <v>0</v>
      </c>
      <c r="K35" s="61">
        <f t="shared" si="29"/>
        <v>0</v>
      </c>
      <c r="L35" s="61">
        <f t="shared" si="30"/>
        <v>0</v>
      </c>
      <c r="M35" s="54"/>
      <c r="N35" s="62">
        <f t="shared" si="24"/>
        <v>0</v>
      </c>
      <c r="O35" s="54"/>
      <c r="P35" s="54"/>
      <c r="Q35" s="54"/>
      <c r="R35" s="101">
        <f t="shared" si="25"/>
        <v>0</v>
      </c>
      <c r="S35" s="59"/>
      <c r="T35" s="126">
        <f t="shared" si="26"/>
        <v>0</v>
      </c>
      <c r="U35" s="128"/>
      <c r="V35" s="63"/>
      <c r="W35" s="63"/>
      <c r="X35" s="64"/>
    </row>
    <row r="36" spans="1:24">
      <c r="A36" s="70"/>
      <c r="B36" s="54">
        <v>1</v>
      </c>
      <c r="C36" s="59"/>
      <c r="D36" s="55">
        <f t="shared" si="21"/>
        <v>0</v>
      </c>
      <c r="E36" s="55">
        <f t="shared" si="22"/>
        <v>0</v>
      </c>
      <c r="F36" s="60">
        <f t="shared" si="23"/>
        <v>0</v>
      </c>
      <c r="G36" s="16"/>
      <c r="H36" s="16"/>
      <c r="I36" s="61">
        <f t="shared" si="27"/>
        <v>0</v>
      </c>
      <c r="J36" s="20">
        <f t="shared" si="28"/>
        <v>0</v>
      </c>
      <c r="K36" s="61">
        <f t="shared" si="29"/>
        <v>0</v>
      </c>
      <c r="L36" s="61">
        <f t="shared" si="30"/>
        <v>0</v>
      </c>
      <c r="M36" s="54"/>
      <c r="N36" s="62">
        <f t="shared" si="24"/>
        <v>0</v>
      </c>
      <c r="O36" s="54"/>
      <c r="P36" s="54"/>
      <c r="Q36" s="54"/>
      <c r="R36" s="101">
        <f t="shared" si="25"/>
        <v>0</v>
      </c>
      <c r="S36" s="59"/>
      <c r="T36" s="126">
        <f t="shared" si="26"/>
        <v>0</v>
      </c>
      <c r="U36" s="128"/>
      <c r="V36" s="63"/>
      <c r="W36" s="63"/>
      <c r="X36" s="64"/>
    </row>
    <row r="37" spans="1:24">
      <c r="A37" s="70"/>
      <c r="B37" s="54">
        <v>1</v>
      </c>
      <c r="C37" s="59"/>
      <c r="D37" s="55">
        <f t="shared" si="21"/>
        <v>0</v>
      </c>
      <c r="E37" s="55">
        <f t="shared" si="22"/>
        <v>0</v>
      </c>
      <c r="F37" s="60">
        <f t="shared" si="23"/>
        <v>0</v>
      </c>
      <c r="G37" s="16"/>
      <c r="H37" s="16"/>
      <c r="I37" s="61">
        <f t="shared" si="27"/>
        <v>0</v>
      </c>
      <c r="J37" s="20">
        <f t="shared" si="28"/>
        <v>0</v>
      </c>
      <c r="K37" s="61">
        <f t="shared" si="29"/>
        <v>0</v>
      </c>
      <c r="L37" s="61">
        <f t="shared" si="30"/>
        <v>0</v>
      </c>
      <c r="M37" s="54"/>
      <c r="N37" s="62">
        <f t="shared" si="24"/>
        <v>0</v>
      </c>
      <c r="O37" s="54"/>
      <c r="P37" s="54"/>
      <c r="Q37" s="54"/>
      <c r="R37" s="101">
        <f t="shared" si="25"/>
        <v>0</v>
      </c>
      <c r="S37" s="59"/>
      <c r="T37" s="126">
        <f t="shared" si="26"/>
        <v>0</v>
      </c>
      <c r="U37" s="128"/>
      <c r="V37" s="63"/>
      <c r="W37" s="63"/>
      <c r="X37" s="64"/>
    </row>
    <row r="38" spans="1:24">
      <c r="A38" s="70"/>
      <c r="B38" s="54">
        <v>1</v>
      </c>
      <c r="C38" s="59"/>
      <c r="D38" s="55">
        <f t="shared" si="21"/>
        <v>0</v>
      </c>
      <c r="E38" s="55">
        <f t="shared" si="22"/>
        <v>0</v>
      </c>
      <c r="F38" s="60">
        <f t="shared" si="23"/>
        <v>0</v>
      </c>
      <c r="G38" s="16"/>
      <c r="H38" s="16"/>
      <c r="I38" s="61">
        <f t="shared" si="27"/>
        <v>0</v>
      </c>
      <c r="J38" s="20">
        <f t="shared" si="28"/>
        <v>0</v>
      </c>
      <c r="K38" s="61">
        <f t="shared" si="29"/>
        <v>0</v>
      </c>
      <c r="L38" s="61">
        <f t="shared" si="30"/>
        <v>0</v>
      </c>
      <c r="M38" s="54"/>
      <c r="N38" s="62">
        <f t="shared" si="24"/>
        <v>0</v>
      </c>
      <c r="O38" s="54"/>
      <c r="P38" s="54"/>
      <c r="Q38" s="54"/>
      <c r="R38" s="101">
        <f t="shared" si="25"/>
        <v>0</v>
      </c>
      <c r="S38" s="59"/>
      <c r="T38" s="126">
        <f t="shared" si="26"/>
        <v>0</v>
      </c>
      <c r="U38" s="128"/>
      <c r="V38" s="63"/>
      <c r="W38" s="63"/>
      <c r="X38" s="64"/>
    </row>
    <row r="39" spans="1:24">
      <c r="A39" s="71" t="s">
        <v>77</v>
      </c>
      <c r="B39" s="56">
        <v>1</v>
      </c>
      <c r="C39" s="17">
        <f>SUM(C32:C38)</f>
        <v>6.5</v>
      </c>
      <c r="D39" s="17">
        <f>SUM(D32:D38)</f>
        <v>3.84</v>
      </c>
      <c r="E39" s="17">
        <f>SUM(E32:E38)</f>
        <v>2.66</v>
      </c>
      <c r="F39" s="55" t="s">
        <v>13</v>
      </c>
      <c r="G39" s="56" t="s">
        <v>13</v>
      </c>
      <c r="H39" s="56" t="s">
        <v>13</v>
      </c>
      <c r="I39" s="17">
        <f>SUM(I32:I38)</f>
        <v>162.5</v>
      </c>
      <c r="J39" s="55" t="s">
        <v>13</v>
      </c>
      <c r="K39" s="17">
        <f>SUM(K32:K38)</f>
        <v>96</v>
      </c>
      <c r="L39" s="17">
        <f>SUM(L32:L38)</f>
        <v>90</v>
      </c>
      <c r="M39" s="17">
        <f>SUM(M32:M38)</f>
        <v>30</v>
      </c>
      <c r="N39" s="17">
        <f>SUM(N32:N38)</f>
        <v>60</v>
      </c>
      <c r="O39" s="17">
        <f>SUM(O32:O38)</f>
        <v>0</v>
      </c>
      <c r="P39" s="55" t="s">
        <v>13</v>
      </c>
      <c r="Q39" s="17">
        <f>SUM(Q32:Q38)</f>
        <v>6</v>
      </c>
      <c r="R39" s="17">
        <f>SUM(R32:R38)</f>
        <v>66.5</v>
      </c>
      <c r="S39" s="17">
        <f>SUM(S32:S38)</f>
        <v>30</v>
      </c>
      <c r="T39" s="55" t="s">
        <v>13</v>
      </c>
      <c r="U39" s="56" t="s">
        <v>13</v>
      </c>
      <c r="V39" s="56" t="s">
        <v>13</v>
      </c>
      <c r="W39" s="56" t="s">
        <v>13</v>
      </c>
      <c r="X39" s="72" t="s">
        <v>13</v>
      </c>
    </row>
    <row r="40" spans="1:24">
      <c r="A40" s="71" t="s">
        <v>26</v>
      </c>
      <c r="B40" s="56">
        <v>1</v>
      </c>
      <c r="C40" s="55" t="s">
        <v>13</v>
      </c>
      <c r="D40" s="55" t="s">
        <v>13</v>
      </c>
      <c r="E40" s="55" t="s">
        <v>13</v>
      </c>
      <c r="F40" s="17">
        <f>SUM(F32:F38)</f>
        <v>3.8000000000000003</v>
      </c>
      <c r="G40" s="56" t="s">
        <v>13</v>
      </c>
      <c r="H40" s="56" t="s">
        <v>13</v>
      </c>
      <c r="I40" s="56" t="s">
        <v>13</v>
      </c>
      <c r="J40" s="17">
        <f>SUM(J32:J38)</f>
        <v>96.5</v>
      </c>
      <c r="K40" s="56" t="s">
        <v>13</v>
      </c>
      <c r="L40" s="56" t="s">
        <v>13</v>
      </c>
      <c r="M40" s="56" t="s">
        <v>13</v>
      </c>
      <c r="N40" s="56" t="s">
        <v>13</v>
      </c>
      <c r="O40" s="56" t="s">
        <v>13</v>
      </c>
      <c r="P40" s="17">
        <f>SUM(P32:P38)</f>
        <v>60</v>
      </c>
      <c r="Q40" s="56" t="s">
        <v>13</v>
      </c>
      <c r="R40" s="56" t="s">
        <v>13</v>
      </c>
      <c r="S40" s="55" t="s">
        <v>13</v>
      </c>
      <c r="T40" s="17">
        <f>SUM(T32:T38)</f>
        <v>36.5</v>
      </c>
      <c r="U40" s="20" t="s">
        <v>13</v>
      </c>
      <c r="V40" s="56" t="s">
        <v>13</v>
      </c>
      <c r="W40" s="56" t="s">
        <v>13</v>
      </c>
      <c r="X40" s="72" t="s">
        <v>13</v>
      </c>
    </row>
    <row r="41" spans="1:24">
      <c r="A41" s="71" t="s">
        <v>78</v>
      </c>
      <c r="B41" s="56">
        <v>1</v>
      </c>
      <c r="C41" s="17">
        <f>SUMIF(H32:H38,"f",C32:C38)</f>
        <v>0</v>
      </c>
      <c r="D41" s="17">
        <f>SUMIF(H32:H38,"f",D32:D38)</f>
        <v>0</v>
      </c>
      <c r="E41" s="17">
        <f>SUMIF(H32:H38,"f",E32:E38)</f>
        <v>0</v>
      </c>
      <c r="F41" s="55" t="s">
        <v>13</v>
      </c>
      <c r="G41" s="56" t="s">
        <v>13</v>
      </c>
      <c r="H41" s="56" t="s">
        <v>13</v>
      </c>
      <c r="I41" s="17">
        <f>SUMIF(H32:H38,"f",I32:I38)</f>
        <v>0</v>
      </c>
      <c r="J41" s="56" t="s">
        <v>13</v>
      </c>
      <c r="K41" s="17">
        <f>SUMIF(H32:H38,"f",K32:K38)</f>
        <v>0</v>
      </c>
      <c r="L41" s="17">
        <f>SUMIF(H32:H38,"f",L32:L38)</f>
        <v>0</v>
      </c>
      <c r="M41" s="17">
        <f>SUMIF(H32:H38,"f",M32:M38)</f>
        <v>0</v>
      </c>
      <c r="N41" s="17">
        <f>SUMIF(H32:H38,"f",N32:N38)</f>
        <v>0</v>
      </c>
      <c r="O41" s="17">
        <f>SUMIF(H32:H38,"f",O32:O38)</f>
        <v>0</v>
      </c>
      <c r="P41" s="56" t="s">
        <v>13</v>
      </c>
      <c r="Q41" s="17">
        <f>SUMIF(H32:H38,"f",Q32:Q38)</f>
        <v>0</v>
      </c>
      <c r="R41" s="17">
        <f>SUMIF(H32:H38,"f",R32:R38)</f>
        <v>0</v>
      </c>
      <c r="S41" s="17">
        <f>SUMIF(H32:H38,"f",S32:S38)</f>
        <v>0</v>
      </c>
      <c r="T41" s="56" t="s">
        <v>13</v>
      </c>
      <c r="U41" s="56" t="s">
        <v>13</v>
      </c>
      <c r="V41" s="56" t="s">
        <v>13</v>
      </c>
      <c r="W41" s="56" t="s">
        <v>13</v>
      </c>
      <c r="X41" s="72" t="s">
        <v>13</v>
      </c>
    </row>
    <row r="42" spans="1:24">
      <c r="A42" s="197" t="s">
        <v>31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9"/>
    </row>
    <row r="43" spans="1:24" ht="25.5">
      <c r="A43" s="65" t="s">
        <v>151</v>
      </c>
      <c r="B43" s="66">
        <v>1</v>
      </c>
      <c r="C43" s="67">
        <v>3.5</v>
      </c>
      <c r="D43" s="55">
        <f t="shared" ref="D43:D49" si="31">IF(C43&gt;0,K43/(I43/C43),0)</f>
        <v>1.8148148148148149</v>
      </c>
      <c r="E43" s="55">
        <f t="shared" ref="E43:E49" si="32">IF(C43&gt;0,R43/(I43/C43),0)</f>
        <v>1.6851851851851851</v>
      </c>
      <c r="F43" s="55">
        <f t="shared" ref="F43:F49" si="33">IF(U43&gt;0,FLOOR((P43+T43)/U43,0.1),0)</f>
        <v>1.8</v>
      </c>
      <c r="G43" s="57" t="s">
        <v>16</v>
      </c>
      <c r="H43" s="57" t="s">
        <v>18</v>
      </c>
      <c r="I43" s="20">
        <f>K43+R43</f>
        <v>94.5</v>
      </c>
      <c r="J43" s="20">
        <f>P43+T43</f>
        <v>50.5</v>
      </c>
      <c r="K43" s="20">
        <f>L43+Q43</f>
        <v>49</v>
      </c>
      <c r="L43" s="20">
        <f>M43+N43</f>
        <v>45</v>
      </c>
      <c r="M43" s="66">
        <v>15</v>
      </c>
      <c r="N43" s="56">
        <f t="shared" ref="N43:N49" si="34">O43+P43</f>
        <v>30</v>
      </c>
      <c r="O43" s="66"/>
      <c r="P43" s="66">
        <v>30</v>
      </c>
      <c r="Q43" s="66">
        <v>4</v>
      </c>
      <c r="R43" s="101">
        <f t="shared" ref="R43:R49" si="35">(C43*U43)-K43</f>
        <v>45.5</v>
      </c>
      <c r="S43" s="67">
        <v>25</v>
      </c>
      <c r="T43" s="126">
        <f t="shared" ref="T43:T49" si="36">R43-S43</f>
        <v>20.5</v>
      </c>
      <c r="U43" s="134">
        <v>27</v>
      </c>
      <c r="V43" s="68">
        <v>65</v>
      </c>
      <c r="W43" s="68">
        <v>15</v>
      </c>
      <c r="X43" s="69">
        <v>20</v>
      </c>
    </row>
    <row r="44" spans="1:24" ht="25.5">
      <c r="A44" s="73" t="s">
        <v>152</v>
      </c>
      <c r="B44" s="66">
        <v>1</v>
      </c>
      <c r="C44" s="67">
        <v>3.5</v>
      </c>
      <c r="D44" s="55">
        <f t="shared" si="31"/>
        <v>1.8148148148148149</v>
      </c>
      <c r="E44" s="55">
        <f t="shared" si="32"/>
        <v>1.6851851851851851</v>
      </c>
      <c r="F44" s="55">
        <f t="shared" si="33"/>
        <v>1.2000000000000002</v>
      </c>
      <c r="G44" s="57" t="s">
        <v>16</v>
      </c>
      <c r="H44" s="57" t="s">
        <v>18</v>
      </c>
      <c r="I44" s="20">
        <f t="shared" ref="I44:I49" si="37">K44+R44</f>
        <v>94.5</v>
      </c>
      <c r="J44" s="20">
        <f t="shared" ref="J44:J49" si="38">P44+T44</f>
        <v>33.5</v>
      </c>
      <c r="K44" s="20">
        <f t="shared" ref="K44:K49" si="39">L44+Q44</f>
        <v>49</v>
      </c>
      <c r="L44" s="20">
        <f t="shared" ref="L44:L49" si="40">M44+N44</f>
        <v>45</v>
      </c>
      <c r="M44" s="66">
        <v>15</v>
      </c>
      <c r="N44" s="56">
        <f t="shared" si="34"/>
        <v>30</v>
      </c>
      <c r="O44" s="66"/>
      <c r="P44" s="66">
        <v>30</v>
      </c>
      <c r="Q44" s="66">
        <v>4</v>
      </c>
      <c r="R44" s="101">
        <f t="shared" si="35"/>
        <v>45.5</v>
      </c>
      <c r="S44" s="67">
        <v>42</v>
      </c>
      <c r="T44" s="126">
        <f t="shared" si="36"/>
        <v>3.5</v>
      </c>
      <c r="U44" s="134">
        <v>27</v>
      </c>
      <c r="V44" s="68">
        <v>60</v>
      </c>
      <c r="W44" s="68">
        <v>10</v>
      </c>
      <c r="X44" s="69">
        <v>30</v>
      </c>
    </row>
    <row r="45" spans="1:24">
      <c r="A45" s="70"/>
      <c r="B45" s="54">
        <v>1</v>
      </c>
      <c r="C45" s="59"/>
      <c r="D45" s="55">
        <f t="shared" si="31"/>
        <v>0</v>
      </c>
      <c r="E45" s="55">
        <f t="shared" si="32"/>
        <v>0</v>
      </c>
      <c r="F45" s="60">
        <f t="shared" si="33"/>
        <v>0</v>
      </c>
      <c r="G45" s="16"/>
      <c r="H45" s="16"/>
      <c r="I45" s="61">
        <f t="shared" si="37"/>
        <v>0</v>
      </c>
      <c r="J45" s="20">
        <f t="shared" si="38"/>
        <v>0</v>
      </c>
      <c r="K45" s="61">
        <f t="shared" si="39"/>
        <v>0</v>
      </c>
      <c r="L45" s="61">
        <f t="shared" si="40"/>
        <v>0</v>
      </c>
      <c r="M45" s="54"/>
      <c r="N45" s="62">
        <f t="shared" si="34"/>
        <v>0</v>
      </c>
      <c r="O45" s="54"/>
      <c r="P45" s="54"/>
      <c r="Q45" s="54"/>
      <c r="R45" s="101">
        <f t="shared" si="35"/>
        <v>0</v>
      </c>
      <c r="S45" s="59"/>
      <c r="T45" s="126">
        <f t="shared" si="36"/>
        <v>0</v>
      </c>
      <c r="U45" s="128"/>
      <c r="V45" s="63"/>
      <c r="W45" s="63"/>
      <c r="X45" s="64"/>
    </row>
    <row r="46" spans="1:24">
      <c r="A46" s="70"/>
      <c r="B46" s="54">
        <v>1</v>
      </c>
      <c r="C46" s="59"/>
      <c r="D46" s="55">
        <f t="shared" si="31"/>
        <v>0</v>
      </c>
      <c r="E46" s="55">
        <f t="shared" si="32"/>
        <v>0</v>
      </c>
      <c r="F46" s="60">
        <f t="shared" si="33"/>
        <v>0</v>
      </c>
      <c r="G46" s="16"/>
      <c r="H46" s="16"/>
      <c r="I46" s="61">
        <f t="shared" si="37"/>
        <v>0</v>
      </c>
      <c r="J46" s="20">
        <f t="shared" si="38"/>
        <v>0</v>
      </c>
      <c r="K46" s="61">
        <f t="shared" si="39"/>
        <v>0</v>
      </c>
      <c r="L46" s="61">
        <f t="shared" si="40"/>
        <v>0</v>
      </c>
      <c r="M46" s="54"/>
      <c r="N46" s="62">
        <f t="shared" si="34"/>
        <v>0</v>
      </c>
      <c r="O46" s="54"/>
      <c r="P46" s="54"/>
      <c r="Q46" s="54"/>
      <c r="R46" s="101">
        <f t="shared" si="35"/>
        <v>0</v>
      </c>
      <c r="S46" s="59"/>
      <c r="T46" s="126">
        <f t="shared" si="36"/>
        <v>0</v>
      </c>
      <c r="U46" s="128"/>
      <c r="V46" s="63"/>
      <c r="W46" s="63"/>
      <c r="X46" s="64"/>
    </row>
    <row r="47" spans="1:24">
      <c r="A47" s="70"/>
      <c r="B47" s="54">
        <v>1</v>
      </c>
      <c r="C47" s="59"/>
      <c r="D47" s="55">
        <f t="shared" si="31"/>
        <v>0</v>
      </c>
      <c r="E47" s="55">
        <f t="shared" si="32"/>
        <v>0</v>
      </c>
      <c r="F47" s="60">
        <f t="shared" si="33"/>
        <v>0</v>
      </c>
      <c r="G47" s="16"/>
      <c r="H47" s="16"/>
      <c r="I47" s="61">
        <f t="shared" si="37"/>
        <v>0</v>
      </c>
      <c r="J47" s="20">
        <f t="shared" si="38"/>
        <v>0</v>
      </c>
      <c r="K47" s="61">
        <f t="shared" si="39"/>
        <v>0</v>
      </c>
      <c r="L47" s="61">
        <f t="shared" si="40"/>
        <v>0</v>
      </c>
      <c r="M47" s="54"/>
      <c r="N47" s="62">
        <f t="shared" si="34"/>
        <v>0</v>
      </c>
      <c r="O47" s="54"/>
      <c r="P47" s="54"/>
      <c r="Q47" s="54"/>
      <c r="R47" s="101">
        <f t="shared" si="35"/>
        <v>0</v>
      </c>
      <c r="S47" s="59"/>
      <c r="T47" s="126">
        <f t="shared" si="36"/>
        <v>0</v>
      </c>
      <c r="U47" s="128"/>
      <c r="V47" s="63"/>
      <c r="W47" s="63"/>
      <c r="X47" s="64"/>
    </row>
    <row r="48" spans="1:24">
      <c r="A48" s="70"/>
      <c r="B48" s="54">
        <v>1</v>
      </c>
      <c r="C48" s="59"/>
      <c r="D48" s="55">
        <f t="shared" si="31"/>
        <v>0</v>
      </c>
      <c r="E48" s="55">
        <f t="shared" si="32"/>
        <v>0</v>
      </c>
      <c r="F48" s="60">
        <f t="shared" si="33"/>
        <v>0</v>
      </c>
      <c r="G48" s="16"/>
      <c r="H48" s="16"/>
      <c r="I48" s="61">
        <f t="shared" si="37"/>
        <v>0</v>
      </c>
      <c r="J48" s="20">
        <f t="shared" si="38"/>
        <v>0</v>
      </c>
      <c r="K48" s="61">
        <f t="shared" si="39"/>
        <v>0</v>
      </c>
      <c r="L48" s="61">
        <f t="shared" si="40"/>
        <v>0</v>
      </c>
      <c r="M48" s="54"/>
      <c r="N48" s="62">
        <f t="shared" si="34"/>
        <v>0</v>
      </c>
      <c r="O48" s="54"/>
      <c r="P48" s="54"/>
      <c r="Q48" s="54"/>
      <c r="R48" s="101">
        <f t="shared" si="35"/>
        <v>0</v>
      </c>
      <c r="S48" s="59"/>
      <c r="T48" s="126">
        <f t="shared" si="36"/>
        <v>0</v>
      </c>
      <c r="U48" s="128"/>
      <c r="V48" s="63"/>
      <c r="W48" s="63"/>
      <c r="X48" s="64"/>
    </row>
    <row r="49" spans="1:24">
      <c r="A49" s="70"/>
      <c r="B49" s="54">
        <v>1</v>
      </c>
      <c r="C49" s="59"/>
      <c r="D49" s="55">
        <f t="shared" si="31"/>
        <v>0</v>
      </c>
      <c r="E49" s="55">
        <f t="shared" si="32"/>
        <v>0</v>
      </c>
      <c r="F49" s="60">
        <f t="shared" si="33"/>
        <v>0</v>
      </c>
      <c r="G49" s="16"/>
      <c r="H49" s="16"/>
      <c r="I49" s="61">
        <f t="shared" si="37"/>
        <v>0</v>
      </c>
      <c r="J49" s="20">
        <f t="shared" si="38"/>
        <v>0</v>
      </c>
      <c r="K49" s="61">
        <f t="shared" si="39"/>
        <v>0</v>
      </c>
      <c r="L49" s="61">
        <f t="shared" si="40"/>
        <v>0</v>
      </c>
      <c r="M49" s="54"/>
      <c r="N49" s="62">
        <f t="shared" si="34"/>
        <v>0</v>
      </c>
      <c r="O49" s="54"/>
      <c r="P49" s="54"/>
      <c r="Q49" s="54"/>
      <c r="R49" s="101">
        <f t="shared" si="35"/>
        <v>0</v>
      </c>
      <c r="S49" s="59"/>
      <c r="T49" s="126">
        <f t="shared" si="36"/>
        <v>0</v>
      </c>
      <c r="U49" s="128"/>
      <c r="V49" s="63"/>
      <c r="W49" s="63"/>
      <c r="X49" s="64"/>
    </row>
    <row r="50" spans="1:24">
      <c r="A50" s="71" t="s">
        <v>77</v>
      </c>
      <c r="B50" s="56">
        <v>1</v>
      </c>
      <c r="C50" s="17">
        <f>SUM(C43:C49)</f>
        <v>7</v>
      </c>
      <c r="D50" s="17">
        <f>SUM(D43:D49)</f>
        <v>3.6296296296296298</v>
      </c>
      <c r="E50" s="17">
        <f>SUM(E43:E49)</f>
        <v>3.3703703703703702</v>
      </c>
      <c r="F50" s="55" t="s">
        <v>13</v>
      </c>
      <c r="G50" s="56" t="s">
        <v>13</v>
      </c>
      <c r="H50" s="56" t="s">
        <v>13</v>
      </c>
      <c r="I50" s="17">
        <f>SUM(I43:I49)</f>
        <v>189</v>
      </c>
      <c r="J50" s="55" t="s">
        <v>13</v>
      </c>
      <c r="K50" s="17">
        <f>SUM(K43:K49)</f>
        <v>98</v>
      </c>
      <c r="L50" s="17">
        <f>SUM(L43:L49)</f>
        <v>90</v>
      </c>
      <c r="M50" s="17">
        <f>SUM(M43:M49)</f>
        <v>30</v>
      </c>
      <c r="N50" s="17">
        <f>SUM(N43:N49)</f>
        <v>60</v>
      </c>
      <c r="O50" s="17">
        <f>SUM(O43:O49)</f>
        <v>0</v>
      </c>
      <c r="P50" s="55" t="s">
        <v>13</v>
      </c>
      <c r="Q50" s="17">
        <f>SUM(Q43:Q49)</f>
        <v>8</v>
      </c>
      <c r="R50" s="17">
        <f>SUM(R43:R49)</f>
        <v>91</v>
      </c>
      <c r="S50" s="17">
        <f>SUM(S43:S49)</f>
        <v>67</v>
      </c>
      <c r="T50" s="55" t="s">
        <v>13</v>
      </c>
      <c r="U50" s="56" t="s">
        <v>13</v>
      </c>
      <c r="V50" s="56" t="s">
        <v>13</v>
      </c>
      <c r="W50" s="56" t="s">
        <v>13</v>
      </c>
      <c r="X50" s="72" t="s">
        <v>13</v>
      </c>
    </row>
    <row r="51" spans="1:24">
      <c r="A51" s="71" t="s">
        <v>26</v>
      </c>
      <c r="B51" s="56">
        <v>1</v>
      </c>
      <c r="C51" s="55" t="s">
        <v>13</v>
      </c>
      <c r="D51" s="55" t="s">
        <v>13</v>
      </c>
      <c r="E51" s="55" t="s">
        <v>13</v>
      </c>
      <c r="F51" s="17">
        <f>SUM(F43:F49)</f>
        <v>3</v>
      </c>
      <c r="G51" s="56" t="s">
        <v>13</v>
      </c>
      <c r="H51" s="56" t="s">
        <v>13</v>
      </c>
      <c r="I51" s="56" t="s">
        <v>13</v>
      </c>
      <c r="J51" s="17">
        <f>SUM(J43:J49)</f>
        <v>84</v>
      </c>
      <c r="K51" s="56" t="s">
        <v>13</v>
      </c>
      <c r="L51" s="56" t="s">
        <v>13</v>
      </c>
      <c r="M51" s="56" t="s">
        <v>13</v>
      </c>
      <c r="N51" s="56" t="s">
        <v>13</v>
      </c>
      <c r="O51" s="56" t="s">
        <v>13</v>
      </c>
      <c r="P51" s="17">
        <f>SUM(P43:P49)</f>
        <v>60</v>
      </c>
      <c r="Q51" s="56" t="s">
        <v>13</v>
      </c>
      <c r="R51" s="56" t="s">
        <v>13</v>
      </c>
      <c r="S51" s="55" t="s">
        <v>13</v>
      </c>
      <c r="T51" s="17">
        <f>SUM(T43:T49)</f>
        <v>24</v>
      </c>
      <c r="U51" s="20" t="s">
        <v>13</v>
      </c>
      <c r="V51" s="56" t="s">
        <v>13</v>
      </c>
      <c r="W51" s="56" t="s">
        <v>13</v>
      </c>
      <c r="X51" s="72" t="s">
        <v>13</v>
      </c>
    </row>
    <row r="52" spans="1:24">
      <c r="A52" s="71" t="s">
        <v>78</v>
      </c>
      <c r="B52" s="56">
        <v>1</v>
      </c>
      <c r="C52" s="17">
        <f>SUMIF(H43:H49,"f",C43:C49)</f>
        <v>0</v>
      </c>
      <c r="D52" s="17">
        <f>SUMIF(H43:H49,"f",D43:D49)</f>
        <v>0</v>
      </c>
      <c r="E52" s="17">
        <f>SUMIF(H43:H49,"f",E43:E49)</f>
        <v>0</v>
      </c>
      <c r="F52" s="55" t="s">
        <v>13</v>
      </c>
      <c r="G52" s="56" t="s">
        <v>13</v>
      </c>
      <c r="H52" s="56" t="s">
        <v>13</v>
      </c>
      <c r="I52" s="17">
        <f>SUMIF(H43:H49,"f",I43:I49)</f>
        <v>0</v>
      </c>
      <c r="J52" s="56" t="s">
        <v>13</v>
      </c>
      <c r="K52" s="17">
        <f>SUMIF(H43:H49,"f",K43:K49)</f>
        <v>0</v>
      </c>
      <c r="L52" s="17">
        <f>SUMIF(H43:H49,"f",L43:L49)</f>
        <v>0</v>
      </c>
      <c r="M52" s="17">
        <f>SUMIF(H43:H49,"f",M43:M49)</f>
        <v>0</v>
      </c>
      <c r="N52" s="17">
        <f>SUMIF(H43:H49,"f",N43:N49)</f>
        <v>0</v>
      </c>
      <c r="O52" s="17">
        <f>SUMIF(H43:H49,"f",O43:O49)</f>
        <v>0</v>
      </c>
      <c r="P52" s="56" t="s">
        <v>13</v>
      </c>
      <c r="Q52" s="17">
        <f>SUMIF(H43:H49,"f",Q43:Q49)</f>
        <v>0</v>
      </c>
      <c r="R52" s="17">
        <f>SUMIF(H43:H49,"f",R43:R49)</f>
        <v>0</v>
      </c>
      <c r="S52" s="17">
        <f>SUMIF(H43:H49,"f",S43:S49)</f>
        <v>0</v>
      </c>
      <c r="T52" s="56" t="s">
        <v>13</v>
      </c>
      <c r="U52" s="56" t="s">
        <v>13</v>
      </c>
      <c r="V52" s="56" t="s">
        <v>13</v>
      </c>
      <c r="W52" s="56" t="s">
        <v>13</v>
      </c>
      <c r="X52" s="72" t="s">
        <v>13</v>
      </c>
    </row>
    <row r="53" spans="1:24">
      <c r="A53" s="197" t="s">
        <v>34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9"/>
    </row>
    <row r="54" spans="1:24" ht="26.25">
      <c r="A54" s="75" t="s">
        <v>220</v>
      </c>
      <c r="B54" s="66">
        <v>1</v>
      </c>
      <c r="C54" s="67">
        <v>3</v>
      </c>
      <c r="D54" s="55">
        <f t="shared" ref="D54:D55" si="41">IF(C54&gt;0,K54/(I54/C54),0)</f>
        <v>1.8</v>
      </c>
      <c r="E54" s="55">
        <f t="shared" ref="E54:E55" si="42">IF(C54&gt;0,R54/(I54/C54),0)</f>
        <v>1.2</v>
      </c>
      <c r="F54" s="55">
        <f t="shared" ref="F54:F55" si="43">IF(U54&gt;0,FLOOR((P54+T54)/U54,0.1),0)</f>
        <v>0.60000000000000009</v>
      </c>
      <c r="G54" s="57" t="s">
        <v>20</v>
      </c>
      <c r="H54" s="57" t="s">
        <v>19</v>
      </c>
      <c r="I54" s="20">
        <f>K54+R54</f>
        <v>75</v>
      </c>
      <c r="J54" s="20">
        <f>P54+T54</f>
        <v>15</v>
      </c>
      <c r="K54" s="20">
        <f>L54+Q54</f>
        <v>45</v>
      </c>
      <c r="L54" s="20">
        <f>M54+N54</f>
        <v>45</v>
      </c>
      <c r="M54" s="66"/>
      <c r="N54" s="56">
        <f t="shared" ref="N54:N55" si="44">O54+P54</f>
        <v>45</v>
      </c>
      <c r="O54" s="66">
        <v>45</v>
      </c>
      <c r="P54" s="66"/>
      <c r="Q54" s="66"/>
      <c r="R54" s="101">
        <f t="shared" ref="R54:R55" si="45">(C54*U54)-K54</f>
        <v>30</v>
      </c>
      <c r="S54" s="67">
        <v>15</v>
      </c>
      <c r="T54" s="126">
        <f t="shared" ref="T54:T55" si="46">R54-S54</f>
        <v>15</v>
      </c>
      <c r="U54" s="127">
        <v>25</v>
      </c>
      <c r="V54" s="68">
        <v>40</v>
      </c>
      <c r="W54" s="68">
        <v>35</v>
      </c>
      <c r="X54" s="69">
        <v>25</v>
      </c>
    </row>
    <row r="55" spans="1:24">
      <c r="A55" s="70"/>
      <c r="B55" s="54"/>
      <c r="C55" s="59"/>
      <c r="D55" s="101">
        <f t="shared" si="41"/>
        <v>0</v>
      </c>
      <c r="E55" s="101">
        <f t="shared" si="42"/>
        <v>0</v>
      </c>
      <c r="F55" s="102">
        <f t="shared" si="43"/>
        <v>0</v>
      </c>
      <c r="G55" s="16"/>
      <c r="H55" s="16"/>
      <c r="I55" s="103">
        <f t="shared" ref="I55" si="47">K55+R55</f>
        <v>0</v>
      </c>
      <c r="J55" s="104">
        <f t="shared" ref="J55" si="48">P55+T55</f>
        <v>0</v>
      </c>
      <c r="K55" s="103">
        <f t="shared" ref="K55" si="49">L55+Q55</f>
        <v>0</v>
      </c>
      <c r="L55" s="103">
        <f t="shared" ref="L55" si="50">M55+N55</f>
        <v>0</v>
      </c>
      <c r="M55" s="54"/>
      <c r="N55" s="105">
        <f t="shared" si="44"/>
        <v>0</v>
      </c>
      <c r="O55" s="54"/>
      <c r="P55" s="54"/>
      <c r="Q55" s="54"/>
      <c r="R55" s="101">
        <f t="shared" si="45"/>
        <v>0</v>
      </c>
      <c r="S55" s="59"/>
      <c r="T55" s="126">
        <f t="shared" si="46"/>
        <v>0</v>
      </c>
      <c r="U55" s="128"/>
      <c r="V55" s="63"/>
      <c r="W55" s="63"/>
      <c r="X55" s="64"/>
    </row>
    <row r="56" spans="1:24">
      <c r="A56" s="71" t="s">
        <v>77</v>
      </c>
      <c r="B56" s="56">
        <v>1</v>
      </c>
      <c r="C56" s="17">
        <f>SUM(C54:C55)</f>
        <v>3</v>
      </c>
      <c r="D56" s="17">
        <f>SUM(D54:D55)</f>
        <v>1.8</v>
      </c>
      <c r="E56" s="17">
        <f>SUM(E54:E55)</f>
        <v>1.2</v>
      </c>
      <c r="F56" s="55" t="s">
        <v>13</v>
      </c>
      <c r="G56" s="56" t="s">
        <v>13</v>
      </c>
      <c r="H56" s="56" t="s">
        <v>13</v>
      </c>
      <c r="I56" s="17">
        <f>SUM(I54:I55)</f>
        <v>75</v>
      </c>
      <c r="J56" s="55" t="s">
        <v>13</v>
      </c>
      <c r="K56" s="17">
        <f>SUM(K54:K55)</f>
        <v>45</v>
      </c>
      <c r="L56" s="17">
        <f>SUM(L54:L55)</f>
        <v>45</v>
      </c>
      <c r="M56" s="17">
        <f>SUM(M54:M55)</f>
        <v>0</v>
      </c>
      <c r="N56" s="17">
        <f>SUM(N54:N55)</f>
        <v>45</v>
      </c>
      <c r="O56" s="17">
        <f>SUM(O54:O55)</f>
        <v>45</v>
      </c>
      <c r="P56" s="55" t="s">
        <v>13</v>
      </c>
      <c r="Q56" s="17">
        <f>SUM(Q54:Q55)</f>
        <v>0</v>
      </c>
      <c r="R56" s="17">
        <f>SUM(R54:R55)</f>
        <v>30</v>
      </c>
      <c r="S56" s="17">
        <f>SUM(S54:S55)</f>
        <v>15</v>
      </c>
      <c r="T56" s="55" t="s">
        <v>13</v>
      </c>
      <c r="U56" s="56" t="s">
        <v>13</v>
      </c>
      <c r="V56" s="56" t="s">
        <v>13</v>
      </c>
      <c r="W56" s="56" t="s">
        <v>13</v>
      </c>
      <c r="X56" s="72" t="s">
        <v>13</v>
      </c>
    </row>
    <row r="57" spans="1:24">
      <c r="A57" s="71" t="s">
        <v>26</v>
      </c>
      <c r="B57" s="56">
        <v>1</v>
      </c>
      <c r="C57" s="55" t="s">
        <v>13</v>
      </c>
      <c r="D57" s="55" t="s">
        <v>13</v>
      </c>
      <c r="E57" s="55" t="s">
        <v>13</v>
      </c>
      <c r="F57" s="17">
        <f>SUM(F54:F55)</f>
        <v>0.60000000000000009</v>
      </c>
      <c r="G57" s="56" t="s">
        <v>13</v>
      </c>
      <c r="H57" s="56" t="s">
        <v>13</v>
      </c>
      <c r="I57" s="56" t="s">
        <v>13</v>
      </c>
      <c r="J57" s="17">
        <f>SUM(J54:J55)</f>
        <v>15</v>
      </c>
      <c r="K57" s="56" t="s">
        <v>13</v>
      </c>
      <c r="L57" s="56" t="s">
        <v>13</v>
      </c>
      <c r="M57" s="56" t="s">
        <v>13</v>
      </c>
      <c r="N57" s="56" t="s">
        <v>13</v>
      </c>
      <c r="O57" s="56" t="s">
        <v>13</v>
      </c>
      <c r="P57" s="17">
        <f>SUM(P54:P55)</f>
        <v>0</v>
      </c>
      <c r="Q57" s="56" t="s">
        <v>13</v>
      </c>
      <c r="R57" s="56" t="s">
        <v>13</v>
      </c>
      <c r="S57" s="55" t="s">
        <v>13</v>
      </c>
      <c r="T57" s="17">
        <f>SUM(T54:T55)</f>
        <v>15</v>
      </c>
      <c r="U57" s="20" t="s">
        <v>13</v>
      </c>
      <c r="V57" s="56" t="s">
        <v>13</v>
      </c>
      <c r="W57" s="56" t="s">
        <v>13</v>
      </c>
      <c r="X57" s="72" t="s">
        <v>13</v>
      </c>
    </row>
    <row r="58" spans="1:24">
      <c r="A58" s="71" t="s">
        <v>78</v>
      </c>
      <c r="B58" s="56">
        <v>1</v>
      </c>
      <c r="C58" s="17">
        <f>SUMIF(H54:H55,"f",C54:C55)</f>
        <v>3</v>
      </c>
      <c r="D58" s="17">
        <f>SUMIF(H54:H55,"f",D54:D55)</f>
        <v>1.8</v>
      </c>
      <c r="E58" s="17">
        <f>SUMIF(H54:H55,"f",E54:E55)</f>
        <v>1.2</v>
      </c>
      <c r="F58" s="55" t="s">
        <v>13</v>
      </c>
      <c r="G58" s="56" t="s">
        <v>13</v>
      </c>
      <c r="H58" s="56" t="s">
        <v>13</v>
      </c>
      <c r="I58" s="17">
        <f>SUMIF(H54:H55,"f",I54:I55)</f>
        <v>75</v>
      </c>
      <c r="J58" s="56" t="s">
        <v>13</v>
      </c>
      <c r="K58" s="17">
        <f>SUMIF(H54:H55,"f",K54:K55)</f>
        <v>45</v>
      </c>
      <c r="L58" s="17">
        <f>SUMIF(H54:H55,"f",L54:L55)</f>
        <v>45</v>
      </c>
      <c r="M58" s="17">
        <f>SUMIF(H54:H55,"f",M54:M55)</f>
        <v>0</v>
      </c>
      <c r="N58" s="17">
        <f>SUMIF(H54:H55,"f",N54:N55)</f>
        <v>45</v>
      </c>
      <c r="O58" s="17">
        <f>SUMIF(H54:H55,"f",O54:O55)</f>
        <v>45</v>
      </c>
      <c r="P58" s="56" t="s">
        <v>13</v>
      </c>
      <c r="Q58" s="17">
        <f>SUMIF(H54:H55,"f",Q54:Q55)</f>
        <v>0</v>
      </c>
      <c r="R58" s="17">
        <f>SUMIF(H54:H55,"f",R54:R55)</f>
        <v>30</v>
      </c>
      <c r="S58" s="17">
        <f>SUMIF(H54:H55,"f",S54:S55)</f>
        <v>15</v>
      </c>
      <c r="T58" s="56" t="s">
        <v>13</v>
      </c>
      <c r="U58" s="56" t="s">
        <v>13</v>
      </c>
      <c r="V58" s="56" t="s">
        <v>13</v>
      </c>
      <c r="W58" s="56" t="s">
        <v>13</v>
      </c>
      <c r="X58" s="72" t="s">
        <v>13</v>
      </c>
    </row>
    <row r="59" spans="1:24">
      <c r="A59" s="197" t="s">
        <v>32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9"/>
    </row>
    <row r="60" spans="1:24">
      <c r="A60" s="58" t="s">
        <v>122</v>
      </c>
      <c r="B60" s="54">
        <v>1</v>
      </c>
      <c r="C60" s="59">
        <v>0.5</v>
      </c>
      <c r="D60" s="55">
        <f t="shared" ref="D60:D64" si="51">IF(C60&gt;0,K60/(I60/C60),0)</f>
        <v>0.16</v>
      </c>
      <c r="E60" s="55">
        <f t="shared" ref="E60:E64" si="52">IF(C60&gt;0,R60/(I60/C60),0)</f>
        <v>0.34</v>
      </c>
      <c r="F60" s="60">
        <f t="shared" ref="F60:F64" si="53">IF(U60&gt;0,FLOOR((P60+T60)/U60,0.1),0)</f>
        <v>0</v>
      </c>
      <c r="G60" s="16" t="s">
        <v>15</v>
      </c>
      <c r="H60" s="16" t="s">
        <v>18</v>
      </c>
      <c r="I60" s="61">
        <f>K60+R60</f>
        <v>12.5</v>
      </c>
      <c r="J60" s="20">
        <f>P60+T60</f>
        <v>0</v>
      </c>
      <c r="K60" s="61">
        <f>L60+Q60</f>
        <v>4</v>
      </c>
      <c r="L60" s="61">
        <f>M60+N60</f>
        <v>4</v>
      </c>
      <c r="M60" s="54">
        <v>4</v>
      </c>
      <c r="N60" s="62">
        <f t="shared" ref="N60:N64" si="54">O60+P60</f>
        <v>0</v>
      </c>
      <c r="O60" s="54"/>
      <c r="P60" s="54"/>
      <c r="Q60" s="54"/>
      <c r="R60" s="101">
        <f t="shared" ref="R60:R64" si="55">(C60*U60)-K60</f>
        <v>8.5</v>
      </c>
      <c r="S60" s="59">
        <v>8.5</v>
      </c>
      <c r="T60" s="126">
        <f t="shared" ref="T60:T64" si="56">R60-S60</f>
        <v>0</v>
      </c>
      <c r="U60" s="134">
        <v>25</v>
      </c>
      <c r="V60" s="63"/>
      <c r="W60" s="63"/>
      <c r="X60" s="64"/>
    </row>
    <row r="61" spans="1:24">
      <c r="A61" s="70"/>
      <c r="B61" s="54">
        <v>1</v>
      </c>
      <c r="C61" s="59"/>
      <c r="D61" s="55">
        <f t="shared" si="51"/>
        <v>0</v>
      </c>
      <c r="E61" s="55">
        <f t="shared" si="52"/>
        <v>0</v>
      </c>
      <c r="F61" s="60">
        <f t="shared" si="53"/>
        <v>0</v>
      </c>
      <c r="G61" s="16"/>
      <c r="H61" s="16"/>
      <c r="I61" s="61">
        <f t="shared" ref="I61:I64" si="57">K61+R61</f>
        <v>0</v>
      </c>
      <c r="J61" s="20">
        <f t="shared" ref="J61:J64" si="58">P61+T61</f>
        <v>0</v>
      </c>
      <c r="K61" s="61">
        <f t="shared" ref="K61:K64" si="59">L61+Q61</f>
        <v>0</v>
      </c>
      <c r="L61" s="61">
        <f t="shared" ref="L61:L64" si="60">M61+N61</f>
        <v>0</v>
      </c>
      <c r="M61" s="54"/>
      <c r="N61" s="62">
        <f t="shared" si="54"/>
        <v>0</v>
      </c>
      <c r="O61" s="54"/>
      <c r="P61" s="54"/>
      <c r="Q61" s="54"/>
      <c r="R61" s="101">
        <f t="shared" si="55"/>
        <v>0</v>
      </c>
      <c r="S61" s="59"/>
      <c r="T61" s="126">
        <f t="shared" si="56"/>
        <v>0</v>
      </c>
      <c r="U61" s="128"/>
      <c r="V61" s="63"/>
      <c r="W61" s="63"/>
      <c r="X61" s="64"/>
    </row>
    <row r="62" spans="1:24">
      <c r="A62" s="70"/>
      <c r="B62" s="54">
        <v>1</v>
      </c>
      <c r="C62" s="59"/>
      <c r="D62" s="55">
        <f t="shared" si="51"/>
        <v>0</v>
      </c>
      <c r="E62" s="55">
        <f t="shared" si="52"/>
        <v>0</v>
      </c>
      <c r="F62" s="60">
        <f t="shared" si="53"/>
        <v>0</v>
      </c>
      <c r="G62" s="16"/>
      <c r="H62" s="16"/>
      <c r="I62" s="61">
        <f t="shared" si="57"/>
        <v>0</v>
      </c>
      <c r="J62" s="20">
        <f t="shared" si="58"/>
        <v>0</v>
      </c>
      <c r="K62" s="61">
        <f t="shared" si="59"/>
        <v>0</v>
      </c>
      <c r="L62" s="61">
        <f t="shared" si="60"/>
        <v>0</v>
      </c>
      <c r="M62" s="54"/>
      <c r="N62" s="62">
        <f t="shared" si="54"/>
        <v>0</v>
      </c>
      <c r="O62" s="54"/>
      <c r="P62" s="54"/>
      <c r="Q62" s="54"/>
      <c r="R62" s="101">
        <f t="shared" si="55"/>
        <v>0</v>
      </c>
      <c r="S62" s="59"/>
      <c r="T62" s="126">
        <f t="shared" si="56"/>
        <v>0</v>
      </c>
      <c r="U62" s="128"/>
      <c r="V62" s="63"/>
      <c r="W62" s="63"/>
      <c r="X62" s="64"/>
    </row>
    <row r="63" spans="1:24">
      <c r="A63" s="70"/>
      <c r="B63" s="54">
        <v>1</v>
      </c>
      <c r="C63" s="59"/>
      <c r="D63" s="55">
        <f t="shared" si="51"/>
        <v>0</v>
      </c>
      <c r="E63" s="55">
        <f t="shared" si="52"/>
        <v>0</v>
      </c>
      <c r="F63" s="60">
        <f t="shared" si="53"/>
        <v>0</v>
      </c>
      <c r="G63" s="16"/>
      <c r="H63" s="16"/>
      <c r="I63" s="61">
        <f t="shared" si="57"/>
        <v>0</v>
      </c>
      <c r="J63" s="20">
        <f t="shared" si="58"/>
        <v>0</v>
      </c>
      <c r="K63" s="61">
        <f t="shared" si="59"/>
        <v>0</v>
      </c>
      <c r="L63" s="61">
        <f t="shared" si="60"/>
        <v>0</v>
      </c>
      <c r="M63" s="54"/>
      <c r="N63" s="62">
        <f t="shared" si="54"/>
        <v>0</v>
      </c>
      <c r="O63" s="54"/>
      <c r="P63" s="54"/>
      <c r="Q63" s="54"/>
      <c r="R63" s="101">
        <f t="shared" si="55"/>
        <v>0</v>
      </c>
      <c r="S63" s="59"/>
      <c r="T63" s="126">
        <f t="shared" si="56"/>
        <v>0</v>
      </c>
      <c r="U63" s="128"/>
      <c r="V63" s="63"/>
      <c r="W63" s="63"/>
      <c r="X63" s="64"/>
    </row>
    <row r="64" spans="1:24">
      <c r="A64" s="70"/>
      <c r="B64" s="54">
        <v>1</v>
      </c>
      <c r="C64" s="59"/>
      <c r="D64" s="55">
        <f t="shared" si="51"/>
        <v>0</v>
      </c>
      <c r="E64" s="55">
        <f t="shared" si="52"/>
        <v>0</v>
      </c>
      <c r="F64" s="60">
        <f t="shared" si="53"/>
        <v>0</v>
      </c>
      <c r="G64" s="16"/>
      <c r="H64" s="16"/>
      <c r="I64" s="61">
        <f t="shared" si="57"/>
        <v>0</v>
      </c>
      <c r="J64" s="20">
        <f t="shared" si="58"/>
        <v>0</v>
      </c>
      <c r="K64" s="61">
        <f t="shared" si="59"/>
        <v>0</v>
      </c>
      <c r="L64" s="61">
        <f t="shared" si="60"/>
        <v>0</v>
      </c>
      <c r="M64" s="54"/>
      <c r="N64" s="62">
        <f t="shared" si="54"/>
        <v>0</v>
      </c>
      <c r="O64" s="54"/>
      <c r="P64" s="54"/>
      <c r="Q64" s="54"/>
      <c r="R64" s="101">
        <f t="shared" si="55"/>
        <v>0</v>
      </c>
      <c r="S64" s="59"/>
      <c r="T64" s="126">
        <f t="shared" si="56"/>
        <v>0</v>
      </c>
      <c r="U64" s="128"/>
      <c r="V64" s="63"/>
      <c r="W64" s="63"/>
      <c r="X64" s="64"/>
    </row>
    <row r="65" spans="1:24">
      <c r="A65" s="71" t="s">
        <v>77</v>
      </c>
      <c r="B65" s="56">
        <v>1</v>
      </c>
      <c r="C65" s="17">
        <f>SUM(C60:C64)</f>
        <v>0.5</v>
      </c>
      <c r="D65" s="17">
        <f>SUM(D60:D64)</f>
        <v>0.16</v>
      </c>
      <c r="E65" s="17">
        <f>SUM(E60:E64)</f>
        <v>0.34</v>
      </c>
      <c r="F65" s="55" t="s">
        <v>13</v>
      </c>
      <c r="G65" s="56" t="s">
        <v>13</v>
      </c>
      <c r="H65" s="56" t="s">
        <v>13</v>
      </c>
      <c r="I65" s="17">
        <f>SUM(I60:I64)</f>
        <v>12.5</v>
      </c>
      <c r="J65" s="55" t="s">
        <v>13</v>
      </c>
      <c r="K65" s="17">
        <f>SUM(K60:K64)</f>
        <v>4</v>
      </c>
      <c r="L65" s="17">
        <f>SUM(L60:L64)</f>
        <v>4</v>
      </c>
      <c r="M65" s="17">
        <f>SUM(M60:M64)</f>
        <v>4</v>
      </c>
      <c r="N65" s="17">
        <f>SUM(N60:N64)</f>
        <v>0</v>
      </c>
      <c r="O65" s="17">
        <f>SUM(O60:O64)</f>
        <v>0</v>
      </c>
      <c r="P65" s="55" t="s">
        <v>13</v>
      </c>
      <c r="Q65" s="17">
        <f>SUM(Q60:Q64)</f>
        <v>0</v>
      </c>
      <c r="R65" s="17">
        <f>SUM(R60:R64)</f>
        <v>8.5</v>
      </c>
      <c r="S65" s="17">
        <f>SUM(S60:S64)</f>
        <v>8.5</v>
      </c>
      <c r="T65" s="55" t="s">
        <v>13</v>
      </c>
      <c r="U65" s="56" t="s">
        <v>13</v>
      </c>
      <c r="V65" s="56" t="s">
        <v>13</v>
      </c>
      <c r="W65" s="56" t="s">
        <v>13</v>
      </c>
      <c r="X65" s="72" t="s">
        <v>13</v>
      </c>
    </row>
    <row r="66" spans="1:24">
      <c r="A66" s="71" t="s">
        <v>26</v>
      </c>
      <c r="B66" s="56">
        <v>1</v>
      </c>
      <c r="C66" s="55" t="s">
        <v>13</v>
      </c>
      <c r="D66" s="55" t="s">
        <v>13</v>
      </c>
      <c r="E66" s="55" t="s">
        <v>13</v>
      </c>
      <c r="F66" s="17">
        <f>SUM(F60:F64)</f>
        <v>0</v>
      </c>
      <c r="G66" s="56" t="s">
        <v>13</v>
      </c>
      <c r="H66" s="56" t="s">
        <v>13</v>
      </c>
      <c r="I66" s="56" t="s">
        <v>13</v>
      </c>
      <c r="J66" s="17">
        <f>SUM(J60:J64)</f>
        <v>0</v>
      </c>
      <c r="K66" s="56" t="s">
        <v>13</v>
      </c>
      <c r="L66" s="56" t="s">
        <v>13</v>
      </c>
      <c r="M66" s="56" t="s">
        <v>13</v>
      </c>
      <c r="N66" s="56" t="s">
        <v>13</v>
      </c>
      <c r="O66" s="56" t="s">
        <v>13</v>
      </c>
      <c r="P66" s="17">
        <f>SUM(P60:P64)</f>
        <v>0</v>
      </c>
      <c r="Q66" s="56" t="s">
        <v>13</v>
      </c>
      <c r="R66" s="56" t="s">
        <v>13</v>
      </c>
      <c r="S66" s="55" t="s">
        <v>13</v>
      </c>
      <c r="T66" s="17">
        <f>SUM(T60:T64)</f>
        <v>0</v>
      </c>
      <c r="U66" s="20" t="s">
        <v>13</v>
      </c>
      <c r="V66" s="56" t="s">
        <v>13</v>
      </c>
      <c r="W66" s="56" t="s">
        <v>13</v>
      </c>
      <c r="X66" s="72" t="s">
        <v>13</v>
      </c>
    </row>
    <row r="67" spans="1:24">
      <c r="A67" s="71" t="s">
        <v>78</v>
      </c>
      <c r="B67" s="56">
        <v>1</v>
      </c>
      <c r="C67" s="17">
        <f>SUMIF(H60:H64,"f",C60:C64)</f>
        <v>0</v>
      </c>
      <c r="D67" s="17">
        <f>SUMIF(H60:H64,"f",D60:D64)</f>
        <v>0</v>
      </c>
      <c r="E67" s="17">
        <f>SUMIF(H60:H64,"f",E60:E64)</f>
        <v>0</v>
      </c>
      <c r="F67" s="55" t="s">
        <v>13</v>
      </c>
      <c r="G67" s="56" t="s">
        <v>13</v>
      </c>
      <c r="H67" s="56" t="s">
        <v>13</v>
      </c>
      <c r="I67" s="17">
        <f>SUMIF(H60:H64,"f",I60:I64)</f>
        <v>0</v>
      </c>
      <c r="J67" s="56" t="s">
        <v>13</v>
      </c>
      <c r="K67" s="17">
        <f>SUMIF(H60:H64,"f",K60:K64)</f>
        <v>0</v>
      </c>
      <c r="L67" s="17">
        <f>SUMIF(H60:H64,"f",L60:L64)</f>
        <v>0</v>
      </c>
      <c r="M67" s="17">
        <f>SUMIF(H60:H64,"f",M60:M64)</f>
        <v>0</v>
      </c>
      <c r="N67" s="17">
        <f>SUMIF(H60:H64,"f",N60:N64)</f>
        <v>0</v>
      </c>
      <c r="O67" s="17">
        <f>SUMIF(H60:H64,"f",O60:O64)</f>
        <v>0</v>
      </c>
      <c r="P67" s="56" t="s">
        <v>13</v>
      </c>
      <c r="Q67" s="17">
        <f>SUMIF(H60:H64,"f",Q60:Q64)</f>
        <v>0</v>
      </c>
      <c r="R67" s="17">
        <f>SUMIF(H60:H64,"f",R60:R64)</f>
        <v>0</v>
      </c>
      <c r="S67" s="17">
        <f>SUMIF(H60:H64,"f",S60:S64)</f>
        <v>0</v>
      </c>
      <c r="T67" s="56" t="s">
        <v>13</v>
      </c>
      <c r="U67" s="56" t="s">
        <v>13</v>
      </c>
      <c r="V67" s="56" t="s">
        <v>13</v>
      </c>
      <c r="W67" s="56" t="s">
        <v>13</v>
      </c>
      <c r="X67" s="72" t="s">
        <v>13</v>
      </c>
    </row>
    <row r="68" spans="1:24">
      <c r="A68" s="197" t="s">
        <v>33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9"/>
    </row>
    <row r="69" spans="1:24">
      <c r="A69" s="76" t="s">
        <v>121</v>
      </c>
      <c r="B69" s="54">
        <v>1</v>
      </c>
      <c r="C69" s="59">
        <v>4</v>
      </c>
      <c r="D69" s="55">
        <f t="shared" ref="D69:D70" si="61">IF(C69&gt;0,K69/(I69/C69),0)</f>
        <v>3</v>
      </c>
      <c r="E69" s="55">
        <f t="shared" ref="E69:E70" si="62">IF(C69&gt;0,R69/(I69/C69),0)</f>
        <v>1</v>
      </c>
      <c r="F69" s="60">
        <f t="shared" ref="F69:F70" si="63">IF(U69&gt;0,FLOOR((P69+T69)/U69,0.1),0)</f>
        <v>1</v>
      </c>
      <c r="G69" s="16" t="s">
        <v>15</v>
      </c>
      <c r="H69" s="16" t="s">
        <v>19</v>
      </c>
      <c r="I69" s="61">
        <f>K69+R69</f>
        <v>160</v>
      </c>
      <c r="J69" s="20">
        <f>P69+T69</f>
        <v>40</v>
      </c>
      <c r="K69" s="61">
        <f>L69+Q69</f>
        <v>120</v>
      </c>
      <c r="L69" s="61">
        <f>M69+N69</f>
        <v>0</v>
      </c>
      <c r="M69" s="54"/>
      <c r="N69" s="62">
        <f t="shared" ref="N69:N70" si="64">O69+P69</f>
        <v>0</v>
      </c>
      <c r="O69" s="54"/>
      <c r="P69" s="54"/>
      <c r="Q69" s="54">
        <v>120</v>
      </c>
      <c r="R69" s="101">
        <f t="shared" ref="R69:R70" si="65">(C69*U69)-K69</f>
        <v>40</v>
      </c>
      <c r="S69" s="59"/>
      <c r="T69" s="126">
        <f t="shared" ref="T69:T70" si="66">R69-S69</f>
        <v>40</v>
      </c>
      <c r="U69" s="135">
        <v>40</v>
      </c>
      <c r="V69" s="63">
        <v>50</v>
      </c>
      <c r="W69" s="63">
        <v>50</v>
      </c>
      <c r="X69" s="64"/>
    </row>
    <row r="70" spans="1:24">
      <c r="A70" s="70"/>
      <c r="B70" s="54">
        <v>1</v>
      </c>
      <c r="C70" s="59"/>
      <c r="D70" s="55">
        <f t="shared" si="61"/>
        <v>0</v>
      </c>
      <c r="E70" s="55">
        <f t="shared" si="62"/>
        <v>0</v>
      </c>
      <c r="F70" s="60">
        <f t="shared" si="63"/>
        <v>0</v>
      </c>
      <c r="G70" s="16"/>
      <c r="H70" s="16"/>
      <c r="I70" s="61">
        <f t="shared" ref="I70" si="67">K70+R70</f>
        <v>0</v>
      </c>
      <c r="J70" s="20">
        <f t="shared" ref="J70" si="68">P70+T70</f>
        <v>0</v>
      </c>
      <c r="K70" s="61">
        <f t="shared" ref="K70" si="69">L70+Q70</f>
        <v>0</v>
      </c>
      <c r="L70" s="61">
        <f t="shared" ref="L70" si="70">M70+N70</f>
        <v>0</v>
      </c>
      <c r="M70" s="54"/>
      <c r="N70" s="62">
        <f t="shared" si="64"/>
        <v>0</v>
      </c>
      <c r="O70" s="54"/>
      <c r="P70" s="54"/>
      <c r="Q70" s="54"/>
      <c r="R70" s="101">
        <f t="shared" si="65"/>
        <v>0</v>
      </c>
      <c r="S70" s="59"/>
      <c r="T70" s="126">
        <f t="shared" si="66"/>
        <v>0</v>
      </c>
      <c r="U70" s="128"/>
      <c r="V70" s="63"/>
      <c r="W70" s="63"/>
      <c r="X70" s="64"/>
    </row>
    <row r="71" spans="1:24">
      <c r="A71" s="71" t="s">
        <v>77</v>
      </c>
      <c r="B71" s="56">
        <v>1</v>
      </c>
      <c r="C71" s="17">
        <f>SUM(C69:C70)</f>
        <v>4</v>
      </c>
      <c r="D71" s="17">
        <f>SUM(D69:D70)</f>
        <v>3</v>
      </c>
      <c r="E71" s="17">
        <f>SUM(E69:E70)</f>
        <v>1</v>
      </c>
      <c r="F71" s="55" t="s">
        <v>13</v>
      </c>
      <c r="G71" s="56" t="s">
        <v>13</v>
      </c>
      <c r="H71" s="56" t="s">
        <v>13</v>
      </c>
      <c r="I71" s="17">
        <f>SUM(I69:I70)</f>
        <v>160</v>
      </c>
      <c r="J71" s="55" t="s">
        <v>13</v>
      </c>
      <c r="K71" s="17">
        <f>SUM(K69:K70)</f>
        <v>120</v>
      </c>
      <c r="L71" s="17">
        <f>SUM(L69:L70)</f>
        <v>0</v>
      </c>
      <c r="M71" s="17">
        <f>SUM(M69:M70)</f>
        <v>0</v>
      </c>
      <c r="N71" s="17">
        <f>SUM(N69:N70)</f>
        <v>0</v>
      </c>
      <c r="O71" s="17">
        <f>SUM(O69:O70)</f>
        <v>0</v>
      </c>
      <c r="P71" s="55" t="s">
        <v>13</v>
      </c>
      <c r="Q71" s="17">
        <f>SUM(Q69:Q70)</f>
        <v>120</v>
      </c>
      <c r="R71" s="17">
        <f>SUM(R69:R70)</f>
        <v>40</v>
      </c>
      <c r="S71" s="17">
        <f>SUM(S69:S70)</f>
        <v>0</v>
      </c>
      <c r="T71" s="55" t="s">
        <v>13</v>
      </c>
      <c r="U71" s="56" t="s">
        <v>13</v>
      </c>
      <c r="V71" s="56" t="s">
        <v>13</v>
      </c>
      <c r="W71" s="56" t="s">
        <v>13</v>
      </c>
      <c r="X71" s="72" t="s">
        <v>13</v>
      </c>
    </row>
    <row r="72" spans="1:24">
      <c r="A72" s="71" t="s">
        <v>26</v>
      </c>
      <c r="B72" s="56">
        <v>1</v>
      </c>
      <c r="C72" s="55" t="s">
        <v>13</v>
      </c>
      <c r="D72" s="55" t="s">
        <v>13</v>
      </c>
      <c r="E72" s="55" t="s">
        <v>13</v>
      </c>
      <c r="F72" s="17">
        <f>SUM(F69:F70)</f>
        <v>1</v>
      </c>
      <c r="G72" s="56" t="s">
        <v>13</v>
      </c>
      <c r="H72" s="56" t="s">
        <v>13</v>
      </c>
      <c r="I72" s="56" t="s">
        <v>13</v>
      </c>
      <c r="J72" s="17">
        <f>SUM(J69:J70)</f>
        <v>40</v>
      </c>
      <c r="K72" s="56" t="s">
        <v>13</v>
      </c>
      <c r="L72" s="56" t="s">
        <v>13</v>
      </c>
      <c r="M72" s="56" t="s">
        <v>13</v>
      </c>
      <c r="N72" s="56" t="s">
        <v>13</v>
      </c>
      <c r="O72" s="56" t="s">
        <v>13</v>
      </c>
      <c r="P72" s="17">
        <f>SUM(P69:P70)</f>
        <v>0</v>
      </c>
      <c r="Q72" s="56" t="s">
        <v>13</v>
      </c>
      <c r="R72" s="56" t="s">
        <v>13</v>
      </c>
      <c r="S72" s="55" t="s">
        <v>13</v>
      </c>
      <c r="T72" s="17">
        <f>SUM(T69:T70)</f>
        <v>40</v>
      </c>
      <c r="U72" s="20" t="s">
        <v>13</v>
      </c>
      <c r="V72" s="56" t="s">
        <v>13</v>
      </c>
      <c r="W72" s="56" t="s">
        <v>13</v>
      </c>
      <c r="X72" s="72" t="s">
        <v>13</v>
      </c>
    </row>
    <row r="73" spans="1:24">
      <c r="A73" s="71" t="s">
        <v>78</v>
      </c>
      <c r="B73" s="56">
        <v>1</v>
      </c>
      <c r="C73" s="17">
        <f>SUMIF(H69:H70,"f",C69:C70)</f>
        <v>4</v>
      </c>
      <c r="D73" s="17">
        <f>SUMIF(H69:H70,"f",D69:D70)</f>
        <v>3</v>
      </c>
      <c r="E73" s="17">
        <f>SUMIF(H69:H70,"f",E69:E70)</f>
        <v>1</v>
      </c>
      <c r="F73" s="55" t="s">
        <v>13</v>
      </c>
      <c r="G73" s="56" t="s">
        <v>13</v>
      </c>
      <c r="H73" s="56" t="s">
        <v>13</v>
      </c>
      <c r="I73" s="17">
        <f>SUMIF(H69:H70,"f",I69:I70)</f>
        <v>160</v>
      </c>
      <c r="J73" s="56" t="s">
        <v>13</v>
      </c>
      <c r="K73" s="17">
        <f>SUMIF(H69:H70,"f",K69:K70)</f>
        <v>120</v>
      </c>
      <c r="L73" s="17">
        <f>SUMIF(H69:H70,"f",L69:L70)</f>
        <v>0</v>
      </c>
      <c r="M73" s="17">
        <f>SUMIF(H69:H70,"f",M69:M70)</f>
        <v>0</v>
      </c>
      <c r="N73" s="17">
        <f>SUMIF(H69:H70,"f",N69:N70)</f>
        <v>0</v>
      </c>
      <c r="O73" s="17">
        <f>SUMIF(H69:H70,"f",O69:O70)</f>
        <v>0</v>
      </c>
      <c r="P73" s="56" t="s">
        <v>13</v>
      </c>
      <c r="Q73" s="17">
        <f>SUMIF(H69:H70,"f",Q69:Q70)</f>
        <v>120</v>
      </c>
      <c r="R73" s="17">
        <f>SUMIF(H69:H70,"f",R69:R70)</f>
        <v>40</v>
      </c>
      <c r="S73" s="17">
        <f>SUMIF(H69:H70,"f",S69:S70)</f>
        <v>0</v>
      </c>
      <c r="T73" s="56" t="s">
        <v>13</v>
      </c>
      <c r="U73" s="56" t="s">
        <v>13</v>
      </c>
      <c r="V73" s="56" t="s">
        <v>13</v>
      </c>
      <c r="W73" s="56" t="s">
        <v>13</v>
      </c>
      <c r="X73" s="72" t="s">
        <v>13</v>
      </c>
    </row>
    <row r="74" spans="1:24" ht="16.5">
      <c r="A74" s="77" t="s">
        <v>76</v>
      </c>
      <c r="B74" s="78">
        <v>1</v>
      </c>
      <c r="C74" s="79">
        <f>SUM(C21,C28,C39,C50,C56,C65,C71)</f>
        <v>30</v>
      </c>
      <c r="D74" s="79">
        <f>SUM(D21,D28,D39,D50,D56,D65,D71)</f>
        <v>17.542962962962964</v>
      </c>
      <c r="E74" s="79">
        <f>SUM(E21,E28,E39,E50,E56,E65,E71)</f>
        <v>12.457037037037036</v>
      </c>
      <c r="F74" s="79">
        <f>SUM(F22,F29,F40,F51,F57,F66,F72)</f>
        <v>10.6</v>
      </c>
      <c r="G74" s="80" t="s">
        <v>13</v>
      </c>
      <c r="H74" s="80" t="s">
        <v>13</v>
      </c>
      <c r="I74" s="79">
        <f>SUM(I21,I28,I39,I50,I56,I65,I71)</f>
        <v>844</v>
      </c>
      <c r="J74" s="79">
        <f>SUM(J22,J29,J40,J51,J57,J66,J72)</f>
        <v>295.5</v>
      </c>
      <c r="K74" s="79">
        <f>SUM(K21,K28,K39,K50,K56,K65,K71)</f>
        <v>501</v>
      </c>
      <c r="L74" s="79">
        <f>SUM(L21,L28,L39,L50,L56,L65,L71)</f>
        <v>364</v>
      </c>
      <c r="M74" s="79">
        <f>SUM(M21,M28,M39,M50,M56,M65,M71)</f>
        <v>109</v>
      </c>
      <c r="N74" s="79">
        <f>SUM(N21,N28,N39,N50,N56,N65,N71)</f>
        <v>255</v>
      </c>
      <c r="O74" s="79">
        <f>SUM(O21,O28,O39,O50,O56,O65,O71)</f>
        <v>75</v>
      </c>
      <c r="P74" s="79">
        <f>SUM(P22,P29,P40,P51,P57,P66,P72)</f>
        <v>180</v>
      </c>
      <c r="Q74" s="79">
        <f>SUM(Q21,Q28,Q39,Q50,Q56,Q65,Q71)</f>
        <v>137</v>
      </c>
      <c r="R74" s="79">
        <f>SUM(R21,R28,R39,R50,R56,R65,R71)</f>
        <v>343</v>
      </c>
      <c r="S74" s="79">
        <f>SUM(S21,S28,S39,S50,S56,S65,S71)</f>
        <v>227.5</v>
      </c>
      <c r="T74" s="79">
        <f>SUM(T22,T29,T40,T51,T57,T66,T72)</f>
        <v>115.5</v>
      </c>
      <c r="U74" s="80" t="s">
        <v>13</v>
      </c>
      <c r="V74" s="80" t="s">
        <v>13</v>
      </c>
      <c r="W74" s="80" t="s">
        <v>13</v>
      </c>
      <c r="X74" s="81" t="s">
        <v>13</v>
      </c>
    </row>
    <row r="75" spans="1:24">
      <c r="A75" s="203" t="s">
        <v>79</v>
      </c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5"/>
    </row>
    <row r="76" spans="1:24">
      <c r="A76" s="197" t="s">
        <v>28</v>
      </c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9"/>
    </row>
    <row r="77" spans="1:24">
      <c r="A77" s="70"/>
      <c r="B77" s="54">
        <v>2</v>
      </c>
      <c r="C77" s="59"/>
      <c r="D77" s="55">
        <f t="shared" ref="D77:D79" si="71">IF(C77&gt;0,K77/(I77/C77),0)</f>
        <v>0</v>
      </c>
      <c r="E77" s="55">
        <f t="shared" ref="E77:E79" si="72">IF(C77&gt;0,R77/(I77/C77),0)</f>
        <v>0</v>
      </c>
      <c r="F77" s="60">
        <f t="shared" ref="F77:F79" si="73">IF(U77&gt;0,FLOOR((P77+T77)/U77,0.1),0)</f>
        <v>0</v>
      </c>
      <c r="G77" s="16"/>
      <c r="H77" s="16"/>
      <c r="I77" s="61">
        <f t="shared" ref="I77:I79" si="74">K77+R77</f>
        <v>0</v>
      </c>
      <c r="J77" s="20">
        <f t="shared" ref="J77:J79" si="75">P77+T77</f>
        <v>0</v>
      </c>
      <c r="K77" s="61">
        <f t="shared" ref="K77:K79" si="76">L77+Q77</f>
        <v>0</v>
      </c>
      <c r="L77" s="61">
        <f t="shared" ref="L77:L79" si="77">M77+N77</f>
        <v>0</v>
      </c>
      <c r="M77" s="54"/>
      <c r="N77" s="62">
        <f t="shared" ref="N77:N79" si="78">O77+P77</f>
        <v>0</v>
      </c>
      <c r="O77" s="54"/>
      <c r="P77" s="54"/>
      <c r="Q77" s="54"/>
      <c r="R77" s="101">
        <f t="shared" ref="R77:R79" si="79">(C77*U77)-K77</f>
        <v>0</v>
      </c>
      <c r="S77" s="59"/>
      <c r="T77" s="126">
        <f t="shared" ref="T77:T79" si="80">R77-S77</f>
        <v>0</v>
      </c>
      <c r="U77" s="128"/>
      <c r="V77" s="63"/>
      <c r="W77" s="63"/>
      <c r="X77" s="64"/>
    </row>
    <row r="78" spans="1:24">
      <c r="A78" s="70"/>
      <c r="B78" s="54">
        <v>2</v>
      </c>
      <c r="C78" s="59"/>
      <c r="D78" s="55">
        <f t="shared" si="71"/>
        <v>0</v>
      </c>
      <c r="E78" s="55">
        <f t="shared" si="72"/>
        <v>0</v>
      </c>
      <c r="F78" s="60">
        <f t="shared" si="73"/>
        <v>0</v>
      </c>
      <c r="G78" s="16"/>
      <c r="H78" s="16"/>
      <c r="I78" s="61">
        <f t="shared" si="74"/>
        <v>0</v>
      </c>
      <c r="J78" s="20">
        <f t="shared" si="75"/>
        <v>0</v>
      </c>
      <c r="K78" s="61">
        <f t="shared" si="76"/>
        <v>0</v>
      </c>
      <c r="L78" s="61">
        <f t="shared" si="77"/>
        <v>0</v>
      </c>
      <c r="M78" s="54"/>
      <c r="N78" s="62">
        <f t="shared" si="78"/>
        <v>0</v>
      </c>
      <c r="O78" s="54"/>
      <c r="P78" s="54"/>
      <c r="Q78" s="54"/>
      <c r="R78" s="101">
        <f t="shared" si="79"/>
        <v>0</v>
      </c>
      <c r="S78" s="59"/>
      <c r="T78" s="126">
        <f t="shared" si="80"/>
        <v>0</v>
      </c>
      <c r="U78" s="128"/>
      <c r="V78" s="63"/>
      <c r="W78" s="63"/>
      <c r="X78" s="64"/>
    </row>
    <row r="79" spans="1:24">
      <c r="A79" s="70"/>
      <c r="B79" s="54">
        <v>2</v>
      </c>
      <c r="C79" s="59"/>
      <c r="D79" s="55">
        <f t="shared" si="71"/>
        <v>0</v>
      </c>
      <c r="E79" s="55">
        <f t="shared" si="72"/>
        <v>0</v>
      </c>
      <c r="F79" s="60">
        <f t="shared" si="73"/>
        <v>0</v>
      </c>
      <c r="G79" s="16"/>
      <c r="H79" s="16"/>
      <c r="I79" s="61">
        <f t="shared" si="74"/>
        <v>0</v>
      </c>
      <c r="J79" s="20">
        <f t="shared" si="75"/>
        <v>0</v>
      </c>
      <c r="K79" s="61">
        <f t="shared" si="76"/>
        <v>0</v>
      </c>
      <c r="L79" s="61">
        <f t="shared" si="77"/>
        <v>0</v>
      </c>
      <c r="M79" s="54"/>
      <c r="N79" s="62">
        <f t="shared" si="78"/>
        <v>0</v>
      </c>
      <c r="O79" s="54"/>
      <c r="P79" s="54"/>
      <c r="Q79" s="54"/>
      <c r="R79" s="101">
        <f t="shared" si="79"/>
        <v>0</v>
      </c>
      <c r="S79" s="59"/>
      <c r="T79" s="126">
        <f t="shared" si="80"/>
        <v>0</v>
      </c>
      <c r="U79" s="128"/>
      <c r="V79" s="63"/>
      <c r="W79" s="63"/>
      <c r="X79" s="64"/>
    </row>
    <row r="80" spans="1:24">
      <c r="A80" s="71" t="s">
        <v>77</v>
      </c>
      <c r="B80" s="56">
        <v>2</v>
      </c>
      <c r="C80" s="17">
        <f>SUM(C77:C79)</f>
        <v>0</v>
      </c>
      <c r="D80" s="17">
        <f>SUM(D77:D79)</f>
        <v>0</v>
      </c>
      <c r="E80" s="17">
        <f>SUM(E77:E79)</f>
        <v>0</v>
      </c>
      <c r="F80" s="55" t="s">
        <v>13</v>
      </c>
      <c r="G80" s="56" t="s">
        <v>13</v>
      </c>
      <c r="H80" s="56" t="s">
        <v>13</v>
      </c>
      <c r="I80" s="17">
        <f>SUM(I77:I79)</f>
        <v>0</v>
      </c>
      <c r="J80" s="55" t="s">
        <v>13</v>
      </c>
      <c r="K80" s="17">
        <f>SUM(K77:K79)</f>
        <v>0</v>
      </c>
      <c r="L80" s="17">
        <f>SUM(L77:L79)</f>
        <v>0</v>
      </c>
      <c r="M80" s="17">
        <f>SUM(M77:M79)</f>
        <v>0</v>
      </c>
      <c r="N80" s="17">
        <f>SUM(N77:N79)</f>
        <v>0</v>
      </c>
      <c r="O80" s="17">
        <f>SUM(O77:O79)</f>
        <v>0</v>
      </c>
      <c r="P80" s="55" t="s">
        <v>13</v>
      </c>
      <c r="Q80" s="17">
        <f>SUM(Q77:Q79)</f>
        <v>0</v>
      </c>
      <c r="R80" s="17">
        <f>SUM(R77:R79)</f>
        <v>0</v>
      </c>
      <c r="S80" s="17">
        <f>SUM(S77:S79)</f>
        <v>0</v>
      </c>
      <c r="T80" s="55" t="s">
        <v>13</v>
      </c>
      <c r="U80" s="56" t="s">
        <v>13</v>
      </c>
      <c r="V80" s="56" t="s">
        <v>13</v>
      </c>
      <c r="W80" s="56" t="s">
        <v>13</v>
      </c>
      <c r="X80" s="72" t="s">
        <v>13</v>
      </c>
    </row>
    <row r="81" spans="1:24">
      <c r="A81" s="71" t="s">
        <v>26</v>
      </c>
      <c r="B81" s="56">
        <v>2</v>
      </c>
      <c r="C81" s="55" t="s">
        <v>13</v>
      </c>
      <c r="D81" s="55" t="s">
        <v>13</v>
      </c>
      <c r="E81" s="55" t="s">
        <v>13</v>
      </c>
      <c r="F81" s="17">
        <f>SUM(F77:F79)</f>
        <v>0</v>
      </c>
      <c r="G81" s="56" t="s">
        <v>13</v>
      </c>
      <c r="H81" s="56" t="s">
        <v>13</v>
      </c>
      <c r="I81" s="56" t="s">
        <v>13</v>
      </c>
      <c r="J81" s="17">
        <f>SUM(J77:J79)</f>
        <v>0</v>
      </c>
      <c r="K81" s="56" t="s">
        <v>13</v>
      </c>
      <c r="L81" s="56" t="s">
        <v>13</v>
      </c>
      <c r="M81" s="56" t="s">
        <v>13</v>
      </c>
      <c r="N81" s="56" t="s">
        <v>13</v>
      </c>
      <c r="O81" s="56" t="s">
        <v>13</v>
      </c>
      <c r="P81" s="17">
        <f>SUM(P77:P79)</f>
        <v>0</v>
      </c>
      <c r="Q81" s="56" t="s">
        <v>13</v>
      </c>
      <c r="R81" s="56" t="s">
        <v>13</v>
      </c>
      <c r="S81" s="55" t="s">
        <v>13</v>
      </c>
      <c r="T81" s="17">
        <f>SUM(T77:T79)</f>
        <v>0</v>
      </c>
      <c r="U81" s="20" t="s">
        <v>13</v>
      </c>
      <c r="V81" s="56" t="s">
        <v>13</v>
      </c>
      <c r="W81" s="56" t="s">
        <v>13</v>
      </c>
      <c r="X81" s="72" t="s">
        <v>13</v>
      </c>
    </row>
    <row r="82" spans="1:24">
      <c r="A82" s="71" t="s">
        <v>78</v>
      </c>
      <c r="B82" s="56">
        <v>2</v>
      </c>
      <c r="C82" s="17">
        <f>SUMIF(H77:H79,"f",C77:C79)</f>
        <v>0</v>
      </c>
      <c r="D82" s="17">
        <f>SUMIF(H77:H79,"f",D77:D79)</f>
        <v>0</v>
      </c>
      <c r="E82" s="17">
        <f>SUMIF(H77:H79,"f",E77:E79)</f>
        <v>0</v>
      </c>
      <c r="F82" s="55" t="s">
        <v>13</v>
      </c>
      <c r="G82" s="56" t="s">
        <v>13</v>
      </c>
      <c r="H82" s="56" t="s">
        <v>13</v>
      </c>
      <c r="I82" s="17">
        <f>SUMIF(H77:H79,"f",I77:I79)</f>
        <v>0</v>
      </c>
      <c r="J82" s="56" t="s">
        <v>13</v>
      </c>
      <c r="K82" s="17">
        <f>SUMIF(H77:H79,"f",K77:K79)</f>
        <v>0</v>
      </c>
      <c r="L82" s="17">
        <f>SUMIF(H77:H79,"f",L77:L79)</f>
        <v>0</v>
      </c>
      <c r="M82" s="17">
        <f>SUMIF(H77:H79,"f",M77:M79)</f>
        <v>0</v>
      </c>
      <c r="N82" s="17">
        <f>SUMIF(H77:H79,"f",N77:N79)</f>
        <v>0</v>
      </c>
      <c r="O82" s="17">
        <f>SUMIF(H77:H79,"f",O77:O79)</f>
        <v>0</v>
      </c>
      <c r="P82" s="56" t="s">
        <v>13</v>
      </c>
      <c r="Q82" s="17">
        <f>SUMIF(H77:H79,"f",Q77:Q79)</f>
        <v>0</v>
      </c>
      <c r="R82" s="17">
        <f>SUMIF(H77:H79,"f",R77:R79)</f>
        <v>0</v>
      </c>
      <c r="S82" s="17">
        <f>SUMIF(H77:H79,"f",S77:S79)</f>
        <v>0</v>
      </c>
      <c r="T82" s="56" t="s">
        <v>13</v>
      </c>
      <c r="U82" s="56" t="s">
        <v>13</v>
      </c>
      <c r="V82" s="56" t="s">
        <v>13</v>
      </c>
      <c r="W82" s="56" t="s">
        <v>13</v>
      </c>
      <c r="X82" s="72" t="s">
        <v>13</v>
      </c>
    </row>
    <row r="83" spans="1:24">
      <c r="A83" s="197" t="s">
        <v>29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9"/>
    </row>
    <row r="84" spans="1:24">
      <c r="A84" s="70"/>
      <c r="B84" s="54">
        <v>2</v>
      </c>
      <c r="C84" s="59"/>
      <c r="D84" s="55">
        <f t="shared" ref="D84:D86" si="81">IF(C84&gt;0,K84/(I84/C84),0)</f>
        <v>0</v>
      </c>
      <c r="E84" s="55">
        <f t="shared" ref="E84:E86" si="82">IF(C84&gt;0,R84/(I84/C84),0)</f>
        <v>0</v>
      </c>
      <c r="F84" s="60">
        <f t="shared" ref="F84:F86" si="83">IF(U84&gt;0,FLOOR((P84+T84)/U84,0.1),0)</f>
        <v>0</v>
      </c>
      <c r="G84" s="16"/>
      <c r="H84" s="16"/>
      <c r="I84" s="61">
        <f>K84+R84</f>
        <v>0</v>
      </c>
      <c r="J84" s="20">
        <f>P84+T84</f>
        <v>0</v>
      </c>
      <c r="K84" s="61">
        <f>L84+Q84</f>
        <v>0</v>
      </c>
      <c r="L84" s="61">
        <f>M84+N84</f>
        <v>0</v>
      </c>
      <c r="M84" s="54"/>
      <c r="N84" s="62">
        <f t="shared" ref="N84:N86" si="84">O84+P84</f>
        <v>0</v>
      </c>
      <c r="O84" s="54"/>
      <c r="P84" s="54"/>
      <c r="Q84" s="54"/>
      <c r="R84" s="101">
        <f t="shared" ref="R84:R86" si="85">(C84*U84)-K84</f>
        <v>0</v>
      </c>
      <c r="S84" s="59"/>
      <c r="T84" s="126">
        <f t="shared" ref="T84:T86" si="86">R84-S84</f>
        <v>0</v>
      </c>
      <c r="U84" s="128"/>
      <c r="V84" s="63"/>
      <c r="W84" s="63"/>
      <c r="X84" s="64"/>
    </row>
    <row r="85" spans="1:24">
      <c r="A85" s="70"/>
      <c r="B85" s="54">
        <v>2</v>
      </c>
      <c r="C85" s="59"/>
      <c r="D85" s="55">
        <f t="shared" si="81"/>
        <v>0</v>
      </c>
      <c r="E85" s="55">
        <f t="shared" si="82"/>
        <v>0</v>
      </c>
      <c r="F85" s="60">
        <f t="shared" si="83"/>
        <v>0</v>
      </c>
      <c r="G85" s="16"/>
      <c r="H85" s="16"/>
      <c r="I85" s="61">
        <f t="shared" ref="I85:I86" si="87">K85+R85</f>
        <v>0</v>
      </c>
      <c r="J85" s="20">
        <f t="shared" ref="J85:J86" si="88">P85+T85</f>
        <v>0</v>
      </c>
      <c r="K85" s="61">
        <f t="shared" ref="K85:K86" si="89">L85+Q85</f>
        <v>0</v>
      </c>
      <c r="L85" s="61">
        <f t="shared" ref="L85:L86" si="90">M85+N85</f>
        <v>0</v>
      </c>
      <c r="M85" s="54"/>
      <c r="N85" s="62">
        <f t="shared" si="84"/>
        <v>0</v>
      </c>
      <c r="O85" s="54"/>
      <c r="P85" s="54"/>
      <c r="Q85" s="54"/>
      <c r="R85" s="101">
        <f t="shared" si="85"/>
        <v>0</v>
      </c>
      <c r="S85" s="59"/>
      <c r="T85" s="126">
        <f t="shared" si="86"/>
        <v>0</v>
      </c>
      <c r="U85" s="128"/>
      <c r="V85" s="63"/>
      <c r="W85" s="63"/>
      <c r="X85" s="64"/>
    </row>
    <row r="86" spans="1:24">
      <c r="A86" s="70"/>
      <c r="B86" s="54">
        <v>2</v>
      </c>
      <c r="C86" s="59"/>
      <c r="D86" s="55">
        <f t="shared" si="81"/>
        <v>0</v>
      </c>
      <c r="E86" s="55">
        <f t="shared" si="82"/>
        <v>0</v>
      </c>
      <c r="F86" s="60">
        <f t="shared" si="83"/>
        <v>0</v>
      </c>
      <c r="G86" s="16"/>
      <c r="H86" s="16"/>
      <c r="I86" s="61">
        <f t="shared" si="87"/>
        <v>0</v>
      </c>
      <c r="J86" s="20">
        <f t="shared" si="88"/>
        <v>0</v>
      </c>
      <c r="K86" s="61">
        <f t="shared" si="89"/>
        <v>0</v>
      </c>
      <c r="L86" s="61">
        <f t="shared" si="90"/>
        <v>0</v>
      </c>
      <c r="M86" s="54"/>
      <c r="N86" s="62">
        <f t="shared" si="84"/>
        <v>0</v>
      </c>
      <c r="O86" s="54"/>
      <c r="P86" s="54"/>
      <c r="Q86" s="54"/>
      <c r="R86" s="101">
        <f t="shared" si="85"/>
        <v>0</v>
      </c>
      <c r="S86" s="59"/>
      <c r="T86" s="126">
        <f t="shared" si="86"/>
        <v>0</v>
      </c>
      <c r="U86" s="128"/>
      <c r="V86" s="63"/>
      <c r="W86" s="63"/>
      <c r="X86" s="64"/>
    </row>
    <row r="87" spans="1:24">
      <c r="A87" s="71" t="s">
        <v>77</v>
      </c>
      <c r="B87" s="56">
        <v>2</v>
      </c>
      <c r="C87" s="17">
        <f>SUM(C84:C86)</f>
        <v>0</v>
      </c>
      <c r="D87" s="17">
        <f>SUM(D84:D86)</f>
        <v>0</v>
      </c>
      <c r="E87" s="17">
        <f>SUM(E84:E86)</f>
        <v>0</v>
      </c>
      <c r="F87" s="55" t="s">
        <v>13</v>
      </c>
      <c r="G87" s="56" t="s">
        <v>13</v>
      </c>
      <c r="H87" s="56" t="s">
        <v>13</v>
      </c>
      <c r="I87" s="17">
        <f>SUM(I84:I86)</f>
        <v>0</v>
      </c>
      <c r="J87" s="55" t="s">
        <v>13</v>
      </c>
      <c r="K87" s="17">
        <f>SUM(K84:K86)</f>
        <v>0</v>
      </c>
      <c r="L87" s="17">
        <f>SUM(L84:L86)</f>
        <v>0</v>
      </c>
      <c r="M87" s="17">
        <f>SUM(M84:M86)</f>
        <v>0</v>
      </c>
      <c r="N87" s="17">
        <f>SUM(N84:N86)</f>
        <v>0</v>
      </c>
      <c r="O87" s="17">
        <f>SUM(O84:O86)</f>
        <v>0</v>
      </c>
      <c r="P87" s="55" t="s">
        <v>13</v>
      </c>
      <c r="Q87" s="17">
        <f>SUM(Q84:Q86)</f>
        <v>0</v>
      </c>
      <c r="R87" s="17">
        <f>SUM(R84:R86)</f>
        <v>0</v>
      </c>
      <c r="S87" s="17">
        <f>SUM(S84:S86)</f>
        <v>0</v>
      </c>
      <c r="T87" s="55" t="s">
        <v>13</v>
      </c>
      <c r="U87" s="56" t="s">
        <v>13</v>
      </c>
      <c r="V87" s="56" t="s">
        <v>13</v>
      </c>
      <c r="W87" s="56" t="s">
        <v>13</v>
      </c>
      <c r="X87" s="72" t="s">
        <v>13</v>
      </c>
    </row>
    <row r="88" spans="1:24">
      <c r="A88" s="71" t="s">
        <v>26</v>
      </c>
      <c r="B88" s="56">
        <v>2</v>
      </c>
      <c r="C88" s="55" t="s">
        <v>13</v>
      </c>
      <c r="D88" s="55" t="s">
        <v>13</v>
      </c>
      <c r="E88" s="55" t="s">
        <v>13</v>
      </c>
      <c r="F88" s="17">
        <f>SUM(F84:F86)</f>
        <v>0</v>
      </c>
      <c r="G88" s="56" t="s">
        <v>13</v>
      </c>
      <c r="H88" s="56" t="s">
        <v>13</v>
      </c>
      <c r="I88" s="56" t="s">
        <v>13</v>
      </c>
      <c r="J88" s="17">
        <f>SUM(J84:J86)</f>
        <v>0</v>
      </c>
      <c r="K88" s="56" t="s">
        <v>13</v>
      </c>
      <c r="L88" s="56" t="s">
        <v>13</v>
      </c>
      <c r="M88" s="56" t="s">
        <v>13</v>
      </c>
      <c r="N88" s="56" t="s">
        <v>13</v>
      </c>
      <c r="O88" s="56" t="s">
        <v>13</v>
      </c>
      <c r="P88" s="17">
        <f>SUM(P84:P86)</f>
        <v>0</v>
      </c>
      <c r="Q88" s="56" t="s">
        <v>13</v>
      </c>
      <c r="R88" s="56" t="s">
        <v>13</v>
      </c>
      <c r="S88" s="55" t="s">
        <v>13</v>
      </c>
      <c r="T88" s="17">
        <f>SUM(T84:T86)</f>
        <v>0</v>
      </c>
      <c r="U88" s="20" t="s">
        <v>13</v>
      </c>
      <c r="V88" s="56" t="s">
        <v>13</v>
      </c>
      <c r="W88" s="56" t="s">
        <v>13</v>
      </c>
      <c r="X88" s="72" t="s">
        <v>13</v>
      </c>
    </row>
    <row r="89" spans="1:24">
      <c r="A89" s="71" t="s">
        <v>78</v>
      </c>
      <c r="B89" s="56">
        <v>2</v>
      </c>
      <c r="C89" s="17">
        <f>SUMIF(H84:H86,"f",C84:C86)</f>
        <v>0</v>
      </c>
      <c r="D89" s="17">
        <f>SUMIF(H84:H86,"f",D84:D86)</f>
        <v>0</v>
      </c>
      <c r="E89" s="17">
        <f>SUMIF(H84:H86,"f",E84:E86)</f>
        <v>0</v>
      </c>
      <c r="F89" s="55" t="s">
        <v>13</v>
      </c>
      <c r="G89" s="56" t="s">
        <v>13</v>
      </c>
      <c r="H89" s="56" t="s">
        <v>13</v>
      </c>
      <c r="I89" s="17">
        <f>SUMIF(H84:H86,"f",I84:I86)</f>
        <v>0</v>
      </c>
      <c r="J89" s="56" t="s">
        <v>13</v>
      </c>
      <c r="K89" s="17">
        <f>SUMIF(H84:H86,"f",K84:K86)</f>
        <v>0</v>
      </c>
      <c r="L89" s="17">
        <f>SUMIF(H84:H86,"f",L84:L86)</f>
        <v>0</v>
      </c>
      <c r="M89" s="17">
        <f>SUMIF(H84:H86,"f",M84:M86)</f>
        <v>0</v>
      </c>
      <c r="N89" s="17">
        <f>SUMIF(H84:H86,"f",N84:N86)</f>
        <v>0</v>
      </c>
      <c r="O89" s="17">
        <f>SUMIF(H84:H86,"f",O84:O86)</f>
        <v>0</v>
      </c>
      <c r="P89" s="56" t="s">
        <v>13</v>
      </c>
      <c r="Q89" s="17">
        <f>SUMIF(H84:H86,"f",Q84:Q86)</f>
        <v>0</v>
      </c>
      <c r="R89" s="17">
        <f>SUMIF(H84:H86,"f",R84:R86)</f>
        <v>0</v>
      </c>
      <c r="S89" s="17">
        <f>SUMIF(H84:H86,"f",S84:S86)</f>
        <v>0</v>
      </c>
      <c r="T89" s="56" t="s">
        <v>13</v>
      </c>
      <c r="U89" s="56" t="s">
        <v>13</v>
      </c>
      <c r="V89" s="56" t="s">
        <v>13</v>
      </c>
      <c r="W89" s="56" t="s">
        <v>13</v>
      </c>
      <c r="X89" s="72" t="s">
        <v>13</v>
      </c>
    </row>
    <row r="90" spans="1:24">
      <c r="A90" s="197" t="s">
        <v>30</v>
      </c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9"/>
    </row>
    <row r="91" spans="1:24">
      <c r="A91" s="74" t="s">
        <v>123</v>
      </c>
      <c r="B91" s="54">
        <v>2</v>
      </c>
      <c r="C91" s="59">
        <v>4</v>
      </c>
      <c r="D91" s="55">
        <f t="shared" ref="D91:D97" si="91">IF(C91&gt;0,K91/(I91/C91),0)</f>
        <v>1.96</v>
      </c>
      <c r="E91" s="55">
        <f t="shared" ref="E91:E97" si="92">IF(C91&gt;0,R91/(I91/C91),0)</f>
        <v>2.04</v>
      </c>
      <c r="F91" s="60">
        <f t="shared" ref="F91:F97" si="93">IF(U91&gt;0,FLOOR((P91+T91)/U91,0.1),0)</f>
        <v>2</v>
      </c>
      <c r="G91" s="16" t="s">
        <v>16</v>
      </c>
      <c r="H91" s="16" t="s">
        <v>18</v>
      </c>
      <c r="I91" s="61">
        <f>K91+R91</f>
        <v>100</v>
      </c>
      <c r="J91" s="20">
        <f>P91+T91</f>
        <v>51</v>
      </c>
      <c r="K91" s="61">
        <f>L91+Q91</f>
        <v>49</v>
      </c>
      <c r="L91" s="61">
        <f>M91+N91</f>
        <v>45</v>
      </c>
      <c r="M91" s="54">
        <v>15</v>
      </c>
      <c r="N91" s="62">
        <f t="shared" ref="N91:N97" si="94">O91+P91</f>
        <v>30</v>
      </c>
      <c r="O91" s="54"/>
      <c r="P91" s="54">
        <v>30</v>
      </c>
      <c r="Q91" s="54">
        <v>4</v>
      </c>
      <c r="R91" s="101">
        <f t="shared" ref="R91:R97" si="95">(C91*U91)-K91</f>
        <v>51</v>
      </c>
      <c r="S91" s="59">
        <v>30</v>
      </c>
      <c r="T91" s="126">
        <f t="shared" ref="T91:T97" si="96">R91-S91</f>
        <v>21</v>
      </c>
      <c r="U91" s="127">
        <v>25</v>
      </c>
      <c r="V91" s="63">
        <v>60</v>
      </c>
      <c r="W91" s="63">
        <v>25</v>
      </c>
      <c r="X91" s="64">
        <v>15</v>
      </c>
    </row>
    <row r="92" spans="1:24">
      <c r="A92" s="82" t="s">
        <v>124</v>
      </c>
      <c r="B92" s="54">
        <v>2</v>
      </c>
      <c r="C92" s="59">
        <v>4</v>
      </c>
      <c r="D92" s="55">
        <f t="shared" si="91"/>
        <v>1.96</v>
      </c>
      <c r="E92" s="55">
        <f t="shared" si="92"/>
        <v>2.04</v>
      </c>
      <c r="F92" s="60">
        <f t="shared" si="93"/>
        <v>0.4</v>
      </c>
      <c r="G92" s="16" t="s">
        <v>16</v>
      </c>
      <c r="H92" s="16" t="s">
        <v>18</v>
      </c>
      <c r="I92" s="61">
        <f t="shared" ref="I92:I97" si="97">K92+R92</f>
        <v>100</v>
      </c>
      <c r="J92" s="20">
        <f t="shared" ref="J92:J97" si="98">P92+T92</f>
        <v>11</v>
      </c>
      <c r="K92" s="61">
        <f t="shared" ref="K92:K97" si="99">L92+Q92</f>
        <v>49</v>
      </c>
      <c r="L92" s="61">
        <f t="shared" ref="L92:L97" si="100">M92+N92</f>
        <v>45</v>
      </c>
      <c r="M92" s="54">
        <v>30</v>
      </c>
      <c r="N92" s="62">
        <f t="shared" si="94"/>
        <v>15</v>
      </c>
      <c r="O92" s="54">
        <v>15</v>
      </c>
      <c r="P92" s="54"/>
      <c r="Q92" s="54">
        <v>4</v>
      </c>
      <c r="R92" s="101">
        <f t="shared" si="95"/>
        <v>51</v>
      </c>
      <c r="S92" s="59">
        <v>40</v>
      </c>
      <c r="T92" s="126">
        <f t="shared" si="96"/>
        <v>11</v>
      </c>
      <c r="U92" s="127">
        <v>25</v>
      </c>
      <c r="V92" s="63">
        <v>70</v>
      </c>
      <c r="W92" s="63">
        <v>15</v>
      </c>
      <c r="X92" s="64">
        <v>15</v>
      </c>
    </row>
    <row r="93" spans="1:24">
      <c r="A93" s="70"/>
      <c r="B93" s="54">
        <v>2</v>
      </c>
      <c r="C93" s="59"/>
      <c r="D93" s="55">
        <f t="shared" si="91"/>
        <v>0</v>
      </c>
      <c r="E93" s="55">
        <f t="shared" si="92"/>
        <v>0</v>
      </c>
      <c r="F93" s="60">
        <f t="shared" si="93"/>
        <v>0</v>
      </c>
      <c r="G93" s="16"/>
      <c r="H93" s="16"/>
      <c r="I93" s="61">
        <f t="shared" si="97"/>
        <v>0</v>
      </c>
      <c r="J93" s="20">
        <f t="shared" si="98"/>
        <v>0</v>
      </c>
      <c r="K93" s="61">
        <f t="shared" si="99"/>
        <v>0</v>
      </c>
      <c r="L93" s="61">
        <f t="shared" si="100"/>
        <v>0</v>
      </c>
      <c r="M93" s="54"/>
      <c r="N93" s="62">
        <f t="shared" si="94"/>
        <v>0</v>
      </c>
      <c r="O93" s="54"/>
      <c r="P93" s="54"/>
      <c r="Q93" s="54"/>
      <c r="R93" s="101">
        <f t="shared" si="95"/>
        <v>0</v>
      </c>
      <c r="S93" s="59"/>
      <c r="T93" s="126">
        <f t="shared" si="96"/>
        <v>0</v>
      </c>
      <c r="U93" s="128"/>
      <c r="V93" s="63"/>
      <c r="W93" s="63"/>
      <c r="X93" s="64"/>
    </row>
    <row r="94" spans="1:24">
      <c r="A94" s="70"/>
      <c r="B94" s="54">
        <v>2</v>
      </c>
      <c r="C94" s="59"/>
      <c r="D94" s="55">
        <f t="shared" si="91"/>
        <v>0</v>
      </c>
      <c r="E94" s="55">
        <f t="shared" si="92"/>
        <v>0</v>
      </c>
      <c r="F94" s="60">
        <f t="shared" si="93"/>
        <v>0</v>
      </c>
      <c r="G94" s="16"/>
      <c r="H94" s="16"/>
      <c r="I94" s="61">
        <f t="shared" si="97"/>
        <v>0</v>
      </c>
      <c r="J94" s="20">
        <f t="shared" si="98"/>
        <v>0</v>
      </c>
      <c r="K94" s="61">
        <f t="shared" si="99"/>
        <v>0</v>
      </c>
      <c r="L94" s="61">
        <f t="shared" si="100"/>
        <v>0</v>
      </c>
      <c r="M94" s="54"/>
      <c r="N94" s="62">
        <f t="shared" si="94"/>
        <v>0</v>
      </c>
      <c r="O94" s="54"/>
      <c r="P94" s="54"/>
      <c r="Q94" s="54"/>
      <c r="R94" s="101">
        <f t="shared" si="95"/>
        <v>0</v>
      </c>
      <c r="S94" s="59"/>
      <c r="T94" s="126">
        <f t="shared" si="96"/>
        <v>0</v>
      </c>
      <c r="U94" s="128"/>
      <c r="V94" s="63"/>
      <c r="W94" s="63"/>
      <c r="X94" s="64"/>
    </row>
    <row r="95" spans="1:24">
      <c r="A95" s="70"/>
      <c r="B95" s="54">
        <v>2</v>
      </c>
      <c r="C95" s="59"/>
      <c r="D95" s="55">
        <f t="shared" si="91"/>
        <v>0</v>
      </c>
      <c r="E95" s="55">
        <f t="shared" si="92"/>
        <v>0</v>
      </c>
      <c r="F95" s="60">
        <f t="shared" si="93"/>
        <v>0</v>
      </c>
      <c r="G95" s="16"/>
      <c r="H95" s="16"/>
      <c r="I95" s="61">
        <f t="shared" si="97"/>
        <v>0</v>
      </c>
      <c r="J95" s="20">
        <f t="shared" si="98"/>
        <v>0</v>
      </c>
      <c r="K95" s="61">
        <f t="shared" si="99"/>
        <v>0</v>
      </c>
      <c r="L95" s="61">
        <f t="shared" si="100"/>
        <v>0</v>
      </c>
      <c r="M95" s="54"/>
      <c r="N95" s="62">
        <f t="shared" si="94"/>
        <v>0</v>
      </c>
      <c r="O95" s="54"/>
      <c r="P95" s="54"/>
      <c r="Q95" s="54"/>
      <c r="R95" s="101">
        <f t="shared" si="95"/>
        <v>0</v>
      </c>
      <c r="S95" s="59"/>
      <c r="T95" s="126">
        <f t="shared" si="96"/>
        <v>0</v>
      </c>
      <c r="U95" s="128"/>
      <c r="V95" s="63"/>
      <c r="W95" s="63"/>
      <c r="X95" s="64"/>
    </row>
    <row r="96" spans="1:24">
      <c r="A96" s="70"/>
      <c r="B96" s="54">
        <v>2</v>
      </c>
      <c r="C96" s="59"/>
      <c r="D96" s="55">
        <f t="shared" si="91"/>
        <v>0</v>
      </c>
      <c r="E96" s="55">
        <f t="shared" si="92"/>
        <v>0</v>
      </c>
      <c r="F96" s="60">
        <f t="shared" si="93"/>
        <v>0</v>
      </c>
      <c r="G96" s="16"/>
      <c r="H96" s="16"/>
      <c r="I96" s="61">
        <f t="shared" si="97"/>
        <v>0</v>
      </c>
      <c r="J96" s="20">
        <f t="shared" si="98"/>
        <v>0</v>
      </c>
      <c r="K96" s="61">
        <f t="shared" si="99"/>
        <v>0</v>
      </c>
      <c r="L96" s="61">
        <f t="shared" si="100"/>
        <v>0</v>
      </c>
      <c r="M96" s="54"/>
      <c r="N96" s="62">
        <f t="shared" si="94"/>
        <v>0</v>
      </c>
      <c r="O96" s="54"/>
      <c r="P96" s="54"/>
      <c r="Q96" s="54"/>
      <c r="R96" s="101">
        <f t="shared" si="95"/>
        <v>0</v>
      </c>
      <c r="S96" s="59"/>
      <c r="T96" s="126">
        <f t="shared" si="96"/>
        <v>0</v>
      </c>
      <c r="U96" s="128"/>
      <c r="V96" s="63"/>
      <c r="W96" s="63"/>
      <c r="X96" s="64"/>
    </row>
    <row r="97" spans="1:25">
      <c r="A97" s="70"/>
      <c r="B97" s="54">
        <v>2</v>
      </c>
      <c r="C97" s="59"/>
      <c r="D97" s="55">
        <f t="shared" si="91"/>
        <v>0</v>
      </c>
      <c r="E97" s="55">
        <f t="shared" si="92"/>
        <v>0</v>
      </c>
      <c r="F97" s="60">
        <f t="shared" si="93"/>
        <v>0</v>
      </c>
      <c r="G97" s="16"/>
      <c r="H97" s="16"/>
      <c r="I97" s="61">
        <f t="shared" si="97"/>
        <v>0</v>
      </c>
      <c r="J97" s="20">
        <f t="shared" si="98"/>
        <v>0</v>
      </c>
      <c r="K97" s="61">
        <f t="shared" si="99"/>
        <v>0</v>
      </c>
      <c r="L97" s="61">
        <f t="shared" si="100"/>
        <v>0</v>
      </c>
      <c r="M97" s="54"/>
      <c r="N97" s="62">
        <f t="shared" si="94"/>
        <v>0</v>
      </c>
      <c r="O97" s="54"/>
      <c r="P97" s="54"/>
      <c r="Q97" s="54"/>
      <c r="R97" s="101">
        <f t="shared" si="95"/>
        <v>0</v>
      </c>
      <c r="S97" s="59"/>
      <c r="T97" s="126">
        <f t="shared" si="96"/>
        <v>0</v>
      </c>
      <c r="U97" s="128"/>
      <c r="V97" s="63"/>
      <c r="W97" s="63"/>
      <c r="X97" s="64"/>
    </row>
    <row r="98" spans="1:25">
      <c r="A98" s="71" t="s">
        <v>77</v>
      </c>
      <c r="B98" s="56">
        <v>2</v>
      </c>
      <c r="C98" s="17">
        <f>SUM(C91:C97)</f>
        <v>8</v>
      </c>
      <c r="D98" s="17">
        <f>SUM(D91:D97)</f>
        <v>3.92</v>
      </c>
      <c r="E98" s="17">
        <f>SUM(E91:E97)</f>
        <v>4.08</v>
      </c>
      <c r="F98" s="55" t="s">
        <v>13</v>
      </c>
      <c r="G98" s="56" t="s">
        <v>13</v>
      </c>
      <c r="H98" s="56" t="s">
        <v>13</v>
      </c>
      <c r="I98" s="17">
        <f>SUM(I91:I97)</f>
        <v>200</v>
      </c>
      <c r="J98" s="55" t="s">
        <v>13</v>
      </c>
      <c r="K98" s="17">
        <f>SUM(K91:K97)</f>
        <v>98</v>
      </c>
      <c r="L98" s="17">
        <f>SUM(L91:L97)</f>
        <v>90</v>
      </c>
      <c r="M98" s="17">
        <f>SUM(M91:M97)</f>
        <v>45</v>
      </c>
      <c r="N98" s="17">
        <f>SUM(N91:N97)</f>
        <v>45</v>
      </c>
      <c r="O98" s="17">
        <f>SUM(O91:O97)</f>
        <v>15</v>
      </c>
      <c r="P98" s="55" t="s">
        <v>13</v>
      </c>
      <c r="Q98" s="17">
        <f>SUM(Q91:Q97)</f>
        <v>8</v>
      </c>
      <c r="R98" s="17">
        <f>SUM(R91:R97)</f>
        <v>102</v>
      </c>
      <c r="S98" s="17">
        <f>SUM(S91:S97)</f>
        <v>70</v>
      </c>
      <c r="T98" s="55" t="s">
        <v>13</v>
      </c>
      <c r="U98" s="56" t="s">
        <v>13</v>
      </c>
      <c r="V98" s="56" t="s">
        <v>13</v>
      </c>
      <c r="W98" s="56" t="s">
        <v>13</v>
      </c>
      <c r="X98" s="72" t="s">
        <v>13</v>
      </c>
    </row>
    <row r="99" spans="1:25">
      <c r="A99" s="71" t="s">
        <v>26</v>
      </c>
      <c r="B99" s="56">
        <v>2</v>
      </c>
      <c r="C99" s="55" t="s">
        <v>13</v>
      </c>
      <c r="D99" s="55" t="s">
        <v>13</v>
      </c>
      <c r="E99" s="55" t="s">
        <v>13</v>
      </c>
      <c r="F99" s="17">
        <f>SUM(F91:F97)</f>
        <v>2.4</v>
      </c>
      <c r="G99" s="56" t="s">
        <v>13</v>
      </c>
      <c r="H99" s="56" t="s">
        <v>13</v>
      </c>
      <c r="I99" s="56" t="s">
        <v>13</v>
      </c>
      <c r="J99" s="17">
        <f>SUM(J91:J97)</f>
        <v>62</v>
      </c>
      <c r="K99" s="56" t="s">
        <v>13</v>
      </c>
      <c r="L99" s="56" t="s">
        <v>13</v>
      </c>
      <c r="M99" s="56" t="s">
        <v>13</v>
      </c>
      <c r="N99" s="56" t="s">
        <v>13</v>
      </c>
      <c r="O99" s="56" t="s">
        <v>13</v>
      </c>
      <c r="P99" s="17">
        <f>SUM(P91:P97)</f>
        <v>30</v>
      </c>
      <c r="Q99" s="56" t="s">
        <v>13</v>
      </c>
      <c r="R99" s="56" t="s">
        <v>13</v>
      </c>
      <c r="S99" s="55" t="s">
        <v>13</v>
      </c>
      <c r="T99" s="17">
        <f>SUM(T91:T97)</f>
        <v>32</v>
      </c>
      <c r="U99" s="20" t="s">
        <v>13</v>
      </c>
      <c r="V99" s="56" t="s">
        <v>13</v>
      </c>
      <c r="W99" s="56" t="s">
        <v>13</v>
      </c>
      <c r="X99" s="72" t="s">
        <v>13</v>
      </c>
    </row>
    <row r="100" spans="1:25">
      <c r="A100" s="71" t="s">
        <v>78</v>
      </c>
      <c r="B100" s="56">
        <v>2</v>
      </c>
      <c r="C100" s="17">
        <f>SUMIF(H91:H97,"f",C91:C97)</f>
        <v>0</v>
      </c>
      <c r="D100" s="17">
        <f>SUMIF(H91:H97,"f",D91:D97)</f>
        <v>0</v>
      </c>
      <c r="E100" s="17">
        <f>SUMIF(H91:H97,"f",E91:E97)</f>
        <v>0</v>
      </c>
      <c r="F100" s="55" t="s">
        <v>13</v>
      </c>
      <c r="G100" s="56" t="s">
        <v>13</v>
      </c>
      <c r="H100" s="56" t="s">
        <v>13</v>
      </c>
      <c r="I100" s="17">
        <f>SUMIF(H91:H97,"f",I91:I97)</f>
        <v>0</v>
      </c>
      <c r="J100" s="56" t="s">
        <v>13</v>
      </c>
      <c r="K100" s="17">
        <f>SUMIF(H91:H97,"f",K91:K97)</f>
        <v>0</v>
      </c>
      <c r="L100" s="17">
        <f>SUMIF(H91:H97,"f",L91:L97)</f>
        <v>0</v>
      </c>
      <c r="M100" s="17">
        <f>SUMIF(H91:H97,"f",M91:M97)</f>
        <v>0</v>
      </c>
      <c r="N100" s="17">
        <f>SUMIF(H91:H97,"f",N91:N97)</f>
        <v>0</v>
      </c>
      <c r="O100" s="17">
        <f>SUMIF(H91:H97,"f",O91:O97)</f>
        <v>0</v>
      </c>
      <c r="P100" s="56" t="s">
        <v>13</v>
      </c>
      <c r="Q100" s="17">
        <f>SUMIF(H91:H97,"f",Q91:Q97)</f>
        <v>0</v>
      </c>
      <c r="R100" s="17">
        <f>SUMIF(H91:H97,"f",R91:R97)</f>
        <v>0</v>
      </c>
      <c r="S100" s="17">
        <f>SUMIF(H91:H97,"f",S91:S97)</f>
        <v>0</v>
      </c>
      <c r="T100" s="56" t="s">
        <v>13</v>
      </c>
      <c r="U100" s="56" t="s">
        <v>13</v>
      </c>
      <c r="V100" s="56" t="s">
        <v>13</v>
      </c>
      <c r="W100" s="56" t="s">
        <v>13</v>
      </c>
      <c r="X100" s="72" t="s">
        <v>13</v>
      </c>
    </row>
    <row r="101" spans="1:25">
      <c r="A101" s="197" t="s">
        <v>31</v>
      </c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9"/>
    </row>
    <row r="102" spans="1:25">
      <c r="A102" s="58" t="s">
        <v>153</v>
      </c>
      <c r="B102" s="54">
        <v>2</v>
      </c>
      <c r="C102" s="59">
        <v>2.5</v>
      </c>
      <c r="D102" s="55">
        <f t="shared" ref="D102:D108" si="101">IF(C102&gt;0,K102/(I102/C102),0)</f>
        <v>1.7407407407407407</v>
      </c>
      <c r="E102" s="55">
        <f t="shared" ref="E102:E108" si="102">IF(C102&gt;0,R102/(I102/C102),0)</f>
        <v>0.7592592592592593</v>
      </c>
      <c r="F102" s="60">
        <f t="shared" ref="F102:F108" si="103">IF(U102&gt;0,FLOOR((P102+T102)/U102,0.1),0)</f>
        <v>0.9</v>
      </c>
      <c r="G102" s="16" t="s">
        <v>20</v>
      </c>
      <c r="H102" s="16" t="s">
        <v>18</v>
      </c>
      <c r="I102" s="61">
        <f>K102+R102</f>
        <v>67.5</v>
      </c>
      <c r="J102" s="20">
        <f>P102+T102</f>
        <v>26.5</v>
      </c>
      <c r="K102" s="61">
        <f>L102+Q102</f>
        <v>47</v>
      </c>
      <c r="L102" s="61">
        <f>M102+N102</f>
        <v>45</v>
      </c>
      <c r="M102" s="54">
        <v>15</v>
      </c>
      <c r="N102" s="62">
        <f t="shared" ref="N102:N108" si="104">O102+P102</f>
        <v>30</v>
      </c>
      <c r="O102" s="54">
        <v>15</v>
      </c>
      <c r="P102" s="54">
        <v>15</v>
      </c>
      <c r="Q102" s="54">
        <v>2</v>
      </c>
      <c r="R102" s="101">
        <f t="shared" ref="R102:R107" si="105">(C102*U102)-K102</f>
        <v>20.5</v>
      </c>
      <c r="S102" s="59">
        <v>9</v>
      </c>
      <c r="T102" s="126">
        <f t="shared" ref="T102:T107" si="106">R102-S102</f>
        <v>11.5</v>
      </c>
      <c r="U102" s="134">
        <v>27</v>
      </c>
      <c r="V102" s="63">
        <v>65</v>
      </c>
      <c r="W102" s="63">
        <v>10</v>
      </c>
      <c r="X102" s="64">
        <v>25</v>
      </c>
    </row>
    <row r="103" spans="1:25" ht="25.5">
      <c r="A103" s="73" t="s">
        <v>154</v>
      </c>
      <c r="B103" s="66">
        <v>2</v>
      </c>
      <c r="C103" s="67">
        <v>2.5</v>
      </c>
      <c r="D103" s="55">
        <f t="shared" si="101"/>
        <v>1.7407407407407407</v>
      </c>
      <c r="E103" s="55">
        <f t="shared" si="102"/>
        <v>0.7592592592592593</v>
      </c>
      <c r="F103" s="55">
        <f t="shared" si="103"/>
        <v>0.4</v>
      </c>
      <c r="G103" s="57" t="s">
        <v>20</v>
      </c>
      <c r="H103" s="57" t="s">
        <v>18</v>
      </c>
      <c r="I103" s="20">
        <f t="shared" ref="I103:I108" si="107">K103+R103</f>
        <v>67.5</v>
      </c>
      <c r="J103" s="20">
        <f t="shared" ref="J103:J108" si="108">P103+T103</f>
        <v>12.5</v>
      </c>
      <c r="K103" s="20">
        <f t="shared" ref="K103:K108" si="109">L103+Q103</f>
        <v>47</v>
      </c>
      <c r="L103" s="20">
        <f t="shared" ref="L103:L108" si="110">M103+N103</f>
        <v>45</v>
      </c>
      <c r="M103" s="66">
        <v>15</v>
      </c>
      <c r="N103" s="56">
        <f t="shared" si="104"/>
        <v>30</v>
      </c>
      <c r="O103" s="66">
        <v>20</v>
      </c>
      <c r="P103" s="66">
        <v>10</v>
      </c>
      <c r="Q103" s="66">
        <v>2</v>
      </c>
      <c r="R103" s="101">
        <f t="shared" si="105"/>
        <v>20.5</v>
      </c>
      <c r="S103" s="67">
        <v>18</v>
      </c>
      <c r="T103" s="126">
        <f t="shared" si="106"/>
        <v>2.5</v>
      </c>
      <c r="U103" s="134">
        <v>27</v>
      </c>
      <c r="V103" s="63">
        <v>60</v>
      </c>
      <c r="W103" s="63">
        <v>15</v>
      </c>
      <c r="X103" s="64">
        <v>25</v>
      </c>
    </row>
    <row r="104" spans="1:25" ht="28.5" customHeight="1">
      <c r="A104" s="118" t="s">
        <v>155</v>
      </c>
      <c r="B104" s="66">
        <v>2</v>
      </c>
      <c r="C104" s="67">
        <v>2.5</v>
      </c>
      <c r="D104" s="55">
        <f t="shared" si="101"/>
        <v>1.7407407407407407</v>
      </c>
      <c r="E104" s="55">
        <f t="shared" si="102"/>
        <v>0.7592592592592593</v>
      </c>
      <c r="F104" s="55">
        <f t="shared" si="103"/>
        <v>0.60000000000000009</v>
      </c>
      <c r="G104" s="57" t="s">
        <v>20</v>
      </c>
      <c r="H104" s="57" t="s">
        <v>18</v>
      </c>
      <c r="I104" s="20">
        <f t="shared" si="107"/>
        <v>67.5</v>
      </c>
      <c r="J104" s="20">
        <f t="shared" si="108"/>
        <v>17.5</v>
      </c>
      <c r="K104" s="20">
        <f t="shared" si="109"/>
        <v>47</v>
      </c>
      <c r="L104" s="20">
        <f t="shared" si="110"/>
        <v>45</v>
      </c>
      <c r="M104" s="66">
        <v>15</v>
      </c>
      <c r="N104" s="56">
        <f t="shared" si="104"/>
        <v>30</v>
      </c>
      <c r="O104" s="66">
        <v>15</v>
      </c>
      <c r="P104" s="66">
        <v>15</v>
      </c>
      <c r="Q104" s="66">
        <v>2</v>
      </c>
      <c r="R104" s="101">
        <f t="shared" si="105"/>
        <v>20.5</v>
      </c>
      <c r="S104" s="67">
        <v>18</v>
      </c>
      <c r="T104" s="126">
        <f t="shared" si="106"/>
        <v>2.5</v>
      </c>
      <c r="U104" s="134">
        <v>27</v>
      </c>
      <c r="V104" s="63">
        <v>45</v>
      </c>
      <c r="W104" s="63">
        <v>20</v>
      </c>
      <c r="X104" s="64">
        <v>35</v>
      </c>
    </row>
    <row r="105" spans="1:25">
      <c r="A105" s="74" t="s">
        <v>135</v>
      </c>
      <c r="B105" s="54">
        <v>2</v>
      </c>
      <c r="C105" s="59">
        <v>2</v>
      </c>
      <c r="D105" s="55">
        <f t="shared" si="101"/>
        <v>1.1428571428571428</v>
      </c>
      <c r="E105" s="55">
        <f t="shared" si="102"/>
        <v>0.8571428571428571</v>
      </c>
      <c r="F105" s="60">
        <f t="shared" si="103"/>
        <v>0.30000000000000004</v>
      </c>
      <c r="G105" s="16" t="s">
        <v>20</v>
      </c>
      <c r="H105" s="16" t="s">
        <v>19</v>
      </c>
      <c r="I105" s="61">
        <f t="shared" si="107"/>
        <v>56</v>
      </c>
      <c r="J105" s="20">
        <f t="shared" si="108"/>
        <v>9</v>
      </c>
      <c r="K105" s="61">
        <f t="shared" si="109"/>
        <v>32</v>
      </c>
      <c r="L105" s="61">
        <f t="shared" si="110"/>
        <v>30</v>
      </c>
      <c r="M105" s="54">
        <v>15</v>
      </c>
      <c r="N105" s="62">
        <f t="shared" si="104"/>
        <v>15</v>
      </c>
      <c r="O105" s="54">
        <v>15</v>
      </c>
      <c r="P105" s="54"/>
      <c r="Q105" s="54">
        <v>2</v>
      </c>
      <c r="R105" s="101">
        <f t="shared" si="105"/>
        <v>24</v>
      </c>
      <c r="S105" s="59">
        <v>15</v>
      </c>
      <c r="T105" s="126">
        <f t="shared" si="106"/>
        <v>9</v>
      </c>
      <c r="U105" s="127">
        <v>28</v>
      </c>
      <c r="V105" s="63">
        <v>20</v>
      </c>
      <c r="W105" s="63">
        <v>20</v>
      </c>
      <c r="X105" s="64">
        <v>60</v>
      </c>
    </row>
    <row r="106" spans="1:25">
      <c r="A106" s="74" t="s">
        <v>136</v>
      </c>
      <c r="B106" s="54">
        <v>2</v>
      </c>
      <c r="C106" s="59">
        <v>1</v>
      </c>
      <c r="D106" s="55">
        <f t="shared" si="101"/>
        <v>0.9</v>
      </c>
      <c r="E106" s="55">
        <f t="shared" si="102"/>
        <v>0.1</v>
      </c>
      <c r="F106" s="60">
        <f t="shared" si="103"/>
        <v>0</v>
      </c>
      <c r="G106" s="16" t="s">
        <v>20</v>
      </c>
      <c r="H106" s="16" t="s">
        <v>19</v>
      </c>
      <c r="I106" s="61">
        <f t="shared" si="107"/>
        <v>30</v>
      </c>
      <c r="J106" s="20">
        <f t="shared" si="108"/>
        <v>0</v>
      </c>
      <c r="K106" s="61">
        <f t="shared" si="109"/>
        <v>27</v>
      </c>
      <c r="L106" s="61">
        <f t="shared" si="110"/>
        <v>25</v>
      </c>
      <c r="M106" s="54">
        <v>10</v>
      </c>
      <c r="N106" s="62">
        <f t="shared" si="104"/>
        <v>15</v>
      </c>
      <c r="O106" s="54">
        <v>15</v>
      </c>
      <c r="P106" s="54"/>
      <c r="Q106" s="54">
        <v>2</v>
      </c>
      <c r="R106" s="101">
        <f t="shared" si="105"/>
        <v>3</v>
      </c>
      <c r="S106" s="59">
        <v>3</v>
      </c>
      <c r="T106" s="126">
        <f t="shared" si="106"/>
        <v>0</v>
      </c>
      <c r="U106" s="127">
        <v>30</v>
      </c>
      <c r="V106" s="63">
        <v>20</v>
      </c>
      <c r="W106" s="63">
        <v>20</v>
      </c>
      <c r="X106" s="64">
        <v>60</v>
      </c>
    </row>
    <row r="107" spans="1:25" s="51" customFormat="1">
      <c r="A107" s="76" t="s">
        <v>137</v>
      </c>
      <c r="B107" s="54">
        <v>2</v>
      </c>
      <c r="C107" s="59">
        <v>7</v>
      </c>
      <c r="D107" s="101">
        <f t="shared" si="101"/>
        <v>2</v>
      </c>
      <c r="E107" s="101">
        <f t="shared" si="102"/>
        <v>5</v>
      </c>
      <c r="F107" s="102">
        <f t="shared" si="103"/>
        <v>2.4000000000000004</v>
      </c>
      <c r="G107" s="16" t="s">
        <v>15</v>
      </c>
      <c r="H107" s="16" t="s">
        <v>19</v>
      </c>
      <c r="I107" s="103">
        <f t="shared" si="107"/>
        <v>175</v>
      </c>
      <c r="J107" s="104">
        <f t="shared" si="108"/>
        <v>60</v>
      </c>
      <c r="K107" s="103">
        <f t="shared" si="109"/>
        <v>50</v>
      </c>
      <c r="L107" s="103">
        <f t="shared" si="110"/>
        <v>0</v>
      </c>
      <c r="M107" s="54"/>
      <c r="N107" s="105">
        <f t="shared" si="104"/>
        <v>0</v>
      </c>
      <c r="O107" s="54"/>
      <c r="P107" s="54"/>
      <c r="Q107" s="54">
        <v>50</v>
      </c>
      <c r="R107" s="101">
        <f t="shared" si="105"/>
        <v>125</v>
      </c>
      <c r="S107" s="59">
        <v>65</v>
      </c>
      <c r="T107" s="126">
        <f t="shared" si="106"/>
        <v>60</v>
      </c>
      <c r="U107" s="127">
        <v>25</v>
      </c>
      <c r="V107" s="63">
        <v>100</v>
      </c>
      <c r="W107" s="63"/>
      <c r="X107" s="64"/>
      <c r="Y107"/>
    </row>
    <row r="108" spans="1:25">
      <c r="A108" s="70"/>
      <c r="B108" s="54">
        <v>2</v>
      </c>
      <c r="C108" s="59"/>
      <c r="D108" s="55">
        <f t="shared" si="101"/>
        <v>0</v>
      </c>
      <c r="E108" s="55">
        <f t="shared" si="102"/>
        <v>0</v>
      </c>
      <c r="F108" s="60">
        <f t="shared" si="103"/>
        <v>0</v>
      </c>
      <c r="G108" s="16"/>
      <c r="H108" s="16"/>
      <c r="I108" s="61">
        <f t="shared" si="107"/>
        <v>0</v>
      </c>
      <c r="J108" s="20">
        <f t="shared" si="108"/>
        <v>0</v>
      </c>
      <c r="K108" s="61">
        <f t="shared" si="109"/>
        <v>0</v>
      </c>
      <c r="L108" s="61">
        <f t="shared" si="110"/>
        <v>0</v>
      </c>
      <c r="M108" s="54"/>
      <c r="N108" s="62">
        <f t="shared" si="104"/>
        <v>0</v>
      </c>
      <c r="O108" s="54"/>
      <c r="P108" s="54"/>
      <c r="Q108" s="54"/>
      <c r="R108" s="101">
        <f t="shared" ref="R108" si="111">(C108*U108)-K108</f>
        <v>0</v>
      </c>
      <c r="S108" s="59"/>
      <c r="T108" s="126">
        <f t="shared" ref="T108" si="112">R108-S108</f>
        <v>0</v>
      </c>
      <c r="U108" s="128"/>
      <c r="V108" s="63"/>
      <c r="W108" s="63"/>
      <c r="X108" s="64"/>
    </row>
    <row r="109" spans="1:25">
      <c r="A109" s="71" t="s">
        <v>77</v>
      </c>
      <c r="B109" s="56">
        <v>2</v>
      </c>
      <c r="C109" s="17">
        <f>SUM(C102:C108)</f>
        <v>17.5</v>
      </c>
      <c r="D109" s="17">
        <f>SUM(D102:D108)</f>
        <v>9.2650793650793659</v>
      </c>
      <c r="E109" s="17">
        <f>SUM(E102:E108)</f>
        <v>8.2349206349206341</v>
      </c>
      <c r="F109" s="55" t="s">
        <v>13</v>
      </c>
      <c r="G109" s="56" t="s">
        <v>13</v>
      </c>
      <c r="H109" s="56" t="s">
        <v>13</v>
      </c>
      <c r="I109" s="17">
        <f>SUM(I102:I108)</f>
        <v>463.5</v>
      </c>
      <c r="J109" s="55" t="s">
        <v>13</v>
      </c>
      <c r="K109" s="17">
        <f>SUM(K102:K108)</f>
        <v>250</v>
      </c>
      <c r="L109" s="17">
        <f>SUM(L102:L108)</f>
        <v>190</v>
      </c>
      <c r="M109" s="17">
        <f>SUM(M102:M108)</f>
        <v>70</v>
      </c>
      <c r="N109" s="17">
        <f>SUM(N102:N108)</f>
        <v>120</v>
      </c>
      <c r="O109" s="17">
        <f>SUM(O102:O108)</f>
        <v>80</v>
      </c>
      <c r="P109" s="55" t="s">
        <v>13</v>
      </c>
      <c r="Q109" s="17">
        <f>SUM(Q102:Q108)</f>
        <v>60</v>
      </c>
      <c r="R109" s="17">
        <f>SUM(R102:R108)</f>
        <v>213.5</v>
      </c>
      <c r="S109" s="17">
        <f>SUM(S102:S108)</f>
        <v>128</v>
      </c>
      <c r="T109" s="55" t="s">
        <v>13</v>
      </c>
      <c r="U109" s="56" t="s">
        <v>13</v>
      </c>
      <c r="V109" s="56" t="s">
        <v>13</v>
      </c>
      <c r="W109" s="56" t="s">
        <v>13</v>
      </c>
      <c r="X109" s="72" t="s">
        <v>13</v>
      </c>
    </row>
    <row r="110" spans="1:25">
      <c r="A110" s="71" t="s">
        <v>26</v>
      </c>
      <c r="B110" s="56">
        <v>2</v>
      </c>
      <c r="C110" s="55" t="s">
        <v>13</v>
      </c>
      <c r="D110" s="55" t="s">
        <v>13</v>
      </c>
      <c r="E110" s="55" t="s">
        <v>13</v>
      </c>
      <c r="F110" s="17">
        <f>SUM(F102:F108)</f>
        <v>4.6000000000000005</v>
      </c>
      <c r="G110" s="56" t="s">
        <v>13</v>
      </c>
      <c r="H110" s="56" t="s">
        <v>13</v>
      </c>
      <c r="I110" s="56" t="s">
        <v>13</v>
      </c>
      <c r="J110" s="17">
        <f>SUM(J102:J108)</f>
        <v>125.5</v>
      </c>
      <c r="K110" s="56" t="s">
        <v>13</v>
      </c>
      <c r="L110" s="56" t="s">
        <v>13</v>
      </c>
      <c r="M110" s="56" t="s">
        <v>13</v>
      </c>
      <c r="N110" s="56" t="s">
        <v>13</v>
      </c>
      <c r="O110" s="56" t="s">
        <v>13</v>
      </c>
      <c r="P110" s="17">
        <f>SUM(P102:P108)</f>
        <v>40</v>
      </c>
      <c r="Q110" s="56" t="s">
        <v>13</v>
      </c>
      <c r="R110" s="56" t="s">
        <v>13</v>
      </c>
      <c r="S110" s="55" t="s">
        <v>13</v>
      </c>
      <c r="T110" s="17">
        <f>SUM(T102:T108)</f>
        <v>85.5</v>
      </c>
      <c r="U110" s="20" t="s">
        <v>13</v>
      </c>
      <c r="V110" s="56" t="s">
        <v>13</v>
      </c>
      <c r="W110" s="56" t="s">
        <v>13</v>
      </c>
      <c r="X110" s="72" t="s">
        <v>13</v>
      </c>
    </row>
    <row r="111" spans="1:25">
      <c r="A111" s="71" t="s">
        <v>78</v>
      </c>
      <c r="B111" s="56">
        <v>2</v>
      </c>
      <c r="C111" s="17">
        <f>SUMIF(H102:H108,"f",C102:C108)</f>
        <v>10</v>
      </c>
      <c r="D111" s="17">
        <f>SUMIF(H102:H108,"f",D102:D108)</f>
        <v>4.0428571428571427</v>
      </c>
      <c r="E111" s="17">
        <f>SUMIF(H102:H108,"f",E102:E108)</f>
        <v>5.9571428571428573</v>
      </c>
      <c r="F111" s="55" t="s">
        <v>13</v>
      </c>
      <c r="G111" s="56" t="s">
        <v>13</v>
      </c>
      <c r="H111" s="56" t="s">
        <v>13</v>
      </c>
      <c r="I111" s="17">
        <f>SUMIF(H102:H108,"f",I102:I108)</f>
        <v>261</v>
      </c>
      <c r="J111" s="56" t="s">
        <v>13</v>
      </c>
      <c r="K111" s="17">
        <f>SUMIF(H102:H108,"f",K102:K108)</f>
        <v>109</v>
      </c>
      <c r="L111" s="17">
        <f>SUMIF(H102:H108,"f",L102:L108)</f>
        <v>55</v>
      </c>
      <c r="M111" s="17">
        <f>SUMIF(H102:H108,"f",M102:M108)</f>
        <v>25</v>
      </c>
      <c r="N111" s="17">
        <f>SUMIF(H102:H108,"f",N102:N108)</f>
        <v>30</v>
      </c>
      <c r="O111" s="17">
        <f>SUMIF(H102:H108,"f",O102:O108)</f>
        <v>30</v>
      </c>
      <c r="P111" s="56" t="s">
        <v>13</v>
      </c>
      <c r="Q111" s="17">
        <f>SUMIF(H102:H108,"f",Q102:Q108)</f>
        <v>54</v>
      </c>
      <c r="R111" s="17">
        <f>SUMIF(H102:H108,"f",R102:R108)</f>
        <v>152</v>
      </c>
      <c r="S111" s="17">
        <f>SUMIF(H102:H108,"f",S102:S108)</f>
        <v>83</v>
      </c>
      <c r="T111" s="56" t="s">
        <v>13</v>
      </c>
      <c r="U111" s="56" t="s">
        <v>13</v>
      </c>
      <c r="V111" s="56" t="s">
        <v>13</v>
      </c>
      <c r="W111" s="56" t="s">
        <v>13</v>
      </c>
      <c r="X111" s="72" t="s">
        <v>13</v>
      </c>
    </row>
    <row r="112" spans="1:25">
      <c r="A112" s="197" t="s">
        <v>34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9"/>
    </row>
    <row r="113" spans="1:24" ht="26.25">
      <c r="A113" s="75" t="s">
        <v>220</v>
      </c>
      <c r="B113" s="66">
        <v>2</v>
      </c>
      <c r="C113" s="67">
        <v>3</v>
      </c>
      <c r="D113" s="55">
        <f t="shared" ref="D113:D114" si="113">IF(C113&gt;0,K113/(I113/C113),0)</f>
        <v>1.8</v>
      </c>
      <c r="E113" s="55">
        <f t="shared" ref="E113:E114" si="114">IF(C113&gt;0,R113/(I113/C113),0)</f>
        <v>1.2</v>
      </c>
      <c r="F113" s="55">
        <f t="shared" ref="F113:F114" si="115">IF(U113&gt;0,FLOOR((P113+T113)/U113,0.1),0)</f>
        <v>0.60000000000000009</v>
      </c>
      <c r="G113" s="57" t="s">
        <v>20</v>
      </c>
      <c r="H113" s="57" t="s">
        <v>19</v>
      </c>
      <c r="I113" s="20">
        <f>K113+R113</f>
        <v>75</v>
      </c>
      <c r="J113" s="20">
        <f>P113+T113</f>
        <v>15</v>
      </c>
      <c r="K113" s="20">
        <f>L113+Q113</f>
        <v>45</v>
      </c>
      <c r="L113" s="20">
        <f>M113+N113</f>
        <v>45</v>
      </c>
      <c r="M113" s="66"/>
      <c r="N113" s="56">
        <f t="shared" ref="N113:N114" si="116">O113+P113</f>
        <v>45</v>
      </c>
      <c r="O113" s="66">
        <v>45</v>
      </c>
      <c r="P113" s="66"/>
      <c r="Q113" s="66"/>
      <c r="R113" s="101">
        <f t="shared" ref="R113:R114" si="117">(C113*U113)-K113</f>
        <v>30</v>
      </c>
      <c r="S113" s="67">
        <v>15</v>
      </c>
      <c r="T113" s="126">
        <f t="shared" ref="T113:T114" si="118">R113-S113</f>
        <v>15</v>
      </c>
      <c r="U113" s="127">
        <v>25</v>
      </c>
      <c r="V113" s="68">
        <v>40</v>
      </c>
      <c r="W113" s="68">
        <v>35</v>
      </c>
      <c r="X113" s="69">
        <v>25</v>
      </c>
    </row>
    <row r="114" spans="1:24">
      <c r="A114" s="70"/>
      <c r="B114" s="54">
        <v>2</v>
      </c>
      <c r="C114" s="59"/>
      <c r="D114" s="55">
        <f t="shared" si="113"/>
        <v>0</v>
      </c>
      <c r="E114" s="55">
        <f t="shared" si="114"/>
        <v>0</v>
      </c>
      <c r="F114" s="60">
        <f t="shared" si="115"/>
        <v>0</v>
      </c>
      <c r="G114" s="16"/>
      <c r="H114" s="16"/>
      <c r="I114" s="61">
        <f t="shared" ref="I114" si="119">K114+R114</f>
        <v>0</v>
      </c>
      <c r="J114" s="20">
        <f t="shared" ref="J114" si="120">P114+T114</f>
        <v>0</v>
      </c>
      <c r="K114" s="61">
        <f t="shared" ref="K114" si="121">L114+Q114</f>
        <v>0</v>
      </c>
      <c r="L114" s="61">
        <f t="shared" ref="L114" si="122">M114+N114</f>
        <v>0</v>
      </c>
      <c r="M114" s="54"/>
      <c r="N114" s="62">
        <f t="shared" si="116"/>
        <v>0</v>
      </c>
      <c r="O114" s="54"/>
      <c r="P114" s="54"/>
      <c r="Q114" s="54"/>
      <c r="R114" s="101">
        <f t="shared" si="117"/>
        <v>0</v>
      </c>
      <c r="S114" s="59"/>
      <c r="T114" s="126">
        <f t="shared" si="118"/>
        <v>0</v>
      </c>
      <c r="U114" s="128"/>
      <c r="V114" s="63"/>
      <c r="W114" s="63"/>
      <c r="X114" s="64"/>
    </row>
    <row r="115" spans="1:24">
      <c r="A115" s="71" t="s">
        <v>77</v>
      </c>
      <c r="B115" s="56">
        <v>2</v>
      </c>
      <c r="C115" s="17">
        <f>SUM(C113:C114)</f>
        <v>3</v>
      </c>
      <c r="D115" s="17">
        <f>SUM(D113:D114)</f>
        <v>1.8</v>
      </c>
      <c r="E115" s="17">
        <f>SUM(E113:E114)</f>
        <v>1.2</v>
      </c>
      <c r="F115" s="55" t="s">
        <v>13</v>
      </c>
      <c r="G115" s="56" t="s">
        <v>13</v>
      </c>
      <c r="H115" s="56" t="s">
        <v>13</v>
      </c>
      <c r="I115" s="17">
        <f>SUM(I113:I114)</f>
        <v>75</v>
      </c>
      <c r="J115" s="55" t="s">
        <v>13</v>
      </c>
      <c r="K115" s="17">
        <f>SUM(K113:K114)</f>
        <v>45</v>
      </c>
      <c r="L115" s="17">
        <f>SUM(L113:L114)</f>
        <v>45</v>
      </c>
      <c r="M115" s="17">
        <f>SUM(M113:M114)</f>
        <v>0</v>
      </c>
      <c r="N115" s="17">
        <f>SUM(N113:N114)</f>
        <v>45</v>
      </c>
      <c r="O115" s="17">
        <f>SUM(O113:O114)</f>
        <v>45</v>
      </c>
      <c r="P115" s="55" t="s">
        <v>13</v>
      </c>
      <c r="Q115" s="17">
        <f>SUM(Q113:Q114)</f>
        <v>0</v>
      </c>
      <c r="R115" s="17">
        <f>SUM(R113:R114)</f>
        <v>30</v>
      </c>
      <c r="S115" s="17">
        <f>SUM(S113:S114)</f>
        <v>15</v>
      </c>
      <c r="T115" s="55" t="s">
        <v>13</v>
      </c>
      <c r="U115" s="56" t="s">
        <v>13</v>
      </c>
      <c r="V115" s="56" t="s">
        <v>13</v>
      </c>
      <c r="W115" s="56" t="s">
        <v>13</v>
      </c>
      <c r="X115" s="72" t="s">
        <v>13</v>
      </c>
    </row>
    <row r="116" spans="1:24">
      <c r="A116" s="71" t="s">
        <v>26</v>
      </c>
      <c r="B116" s="56">
        <v>2</v>
      </c>
      <c r="C116" s="55" t="s">
        <v>13</v>
      </c>
      <c r="D116" s="55" t="s">
        <v>13</v>
      </c>
      <c r="E116" s="55" t="s">
        <v>13</v>
      </c>
      <c r="F116" s="17">
        <f>SUM(F113:F114)</f>
        <v>0.60000000000000009</v>
      </c>
      <c r="G116" s="56" t="s">
        <v>13</v>
      </c>
      <c r="H116" s="56" t="s">
        <v>13</v>
      </c>
      <c r="I116" s="56" t="s">
        <v>13</v>
      </c>
      <c r="J116" s="17">
        <f>SUM(J113:J114)</f>
        <v>15</v>
      </c>
      <c r="K116" s="56" t="s">
        <v>13</v>
      </c>
      <c r="L116" s="56" t="s">
        <v>13</v>
      </c>
      <c r="M116" s="56" t="s">
        <v>13</v>
      </c>
      <c r="N116" s="56" t="s">
        <v>13</v>
      </c>
      <c r="O116" s="56" t="s">
        <v>13</v>
      </c>
      <c r="P116" s="17">
        <f>SUM(P113:P114)</f>
        <v>0</v>
      </c>
      <c r="Q116" s="56" t="s">
        <v>13</v>
      </c>
      <c r="R116" s="56" t="s">
        <v>13</v>
      </c>
      <c r="S116" s="55" t="s">
        <v>13</v>
      </c>
      <c r="T116" s="17">
        <f>SUM(T113:T114)</f>
        <v>15</v>
      </c>
      <c r="U116" s="20" t="s">
        <v>13</v>
      </c>
      <c r="V116" s="56" t="s">
        <v>13</v>
      </c>
      <c r="W116" s="56" t="s">
        <v>13</v>
      </c>
      <c r="X116" s="72" t="s">
        <v>13</v>
      </c>
    </row>
    <row r="117" spans="1:24">
      <c r="A117" s="71" t="s">
        <v>78</v>
      </c>
      <c r="B117" s="56">
        <v>2</v>
      </c>
      <c r="C117" s="17">
        <f>SUMIF(H113:H114,"f",C113:C114)</f>
        <v>3</v>
      </c>
      <c r="D117" s="17">
        <f>SUMIF(H113:H114,"f",D113:D114)</f>
        <v>1.8</v>
      </c>
      <c r="E117" s="17">
        <f>SUMIF(H113:H114,"f",E113:E114)</f>
        <v>1.2</v>
      </c>
      <c r="F117" s="55" t="s">
        <v>13</v>
      </c>
      <c r="G117" s="56" t="s">
        <v>13</v>
      </c>
      <c r="H117" s="56" t="s">
        <v>13</v>
      </c>
      <c r="I117" s="17">
        <f>SUMIF(H113:H114,"f",I113:I114)</f>
        <v>75</v>
      </c>
      <c r="J117" s="56" t="s">
        <v>13</v>
      </c>
      <c r="K117" s="17">
        <f>SUMIF(H113:H114,"f",K113:K114)</f>
        <v>45</v>
      </c>
      <c r="L117" s="17">
        <f>SUMIF(H113:H114,"f",L113:L114)</f>
        <v>45</v>
      </c>
      <c r="M117" s="17">
        <f>SUMIF(H113:H114,"f",M113:M114)</f>
        <v>0</v>
      </c>
      <c r="N117" s="17">
        <f>SUMIF(H113:H114,"f",N113:N114)</f>
        <v>45</v>
      </c>
      <c r="O117" s="17">
        <f>SUMIF(H113:H114,"f",O113:O114)</f>
        <v>45</v>
      </c>
      <c r="P117" s="56" t="s">
        <v>13</v>
      </c>
      <c r="Q117" s="17">
        <f>SUMIF(H113:H114,"f",Q113:Q114)</f>
        <v>0</v>
      </c>
      <c r="R117" s="17">
        <f>SUMIF(H113:H114,"f",R113:R114)</f>
        <v>30</v>
      </c>
      <c r="S117" s="17">
        <f>SUMIF(H113:H114,"f",S113:S114)</f>
        <v>15</v>
      </c>
      <c r="T117" s="56" t="s">
        <v>13</v>
      </c>
      <c r="U117" s="56" t="s">
        <v>13</v>
      </c>
      <c r="V117" s="56" t="s">
        <v>13</v>
      </c>
      <c r="W117" s="56" t="s">
        <v>13</v>
      </c>
      <c r="X117" s="72" t="s">
        <v>13</v>
      </c>
    </row>
    <row r="118" spans="1:24">
      <c r="A118" s="197" t="s">
        <v>32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9"/>
    </row>
    <row r="119" spans="1:24">
      <c r="A119" s="58" t="s">
        <v>125</v>
      </c>
      <c r="B119" s="54">
        <v>2</v>
      </c>
      <c r="C119" s="52">
        <v>0.25</v>
      </c>
      <c r="D119" s="55">
        <f t="shared" ref="D119:D123" si="123">IF(C119&gt;0,K119/(I119/C119),0)</f>
        <v>6.6666666666666666E-2</v>
      </c>
      <c r="E119" s="55">
        <f t="shared" ref="E119:E123" si="124">IF(C119&gt;0,R119/(I119/C119),0)</f>
        <v>0.18333333333333332</v>
      </c>
      <c r="F119" s="60">
        <f t="shared" ref="F119:F123" si="125">IF(U119&gt;0,FLOOR((P119+T119)/U119,0.1),0)</f>
        <v>0</v>
      </c>
      <c r="G119" s="16" t="s">
        <v>15</v>
      </c>
      <c r="H119" s="16" t="s">
        <v>18</v>
      </c>
      <c r="I119" s="61">
        <f>K119+R119</f>
        <v>7.5</v>
      </c>
      <c r="J119" s="20">
        <f>P119+T119</f>
        <v>0</v>
      </c>
      <c r="K119" s="61">
        <f>L119+Q119</f>
        <v>2</v>
      </c>
      <c r="L119" s="61">
        <f>M119+N119</f>
        <v>2</v>
      </c>
      <c r="M119" s="54">
        <v>2</v>
      </c>
      <c r="N119" s="62">
        <f t="shared" ref="N119:N123" si="126">O119+P119</f>
        <v>0</v>
      </c>
      <c r="O119" s="54"/>
      <c r="P119" s="54"/>
      <c r="Q119" s="54"/>
      <c r="R119" s="101">
        <f t="shared" ref="R119:R122" si="127">(C119*U119)-K119</f>
        <v>5.5</v>
      </c>
      <c r="S119" s="59">
        <v>5.5</v>
      </c>
      <c r="T119" s="126">
        <f t="shared" ref="T119:T122" si="128">R119-S119</f>
        <v>0</v>
      </c>
      <c r="U119" s="134">
        <v>30</v>
      </c>
      <c r="V119" s="63"/>
      <c r="W119" s="63"/>
      <c r="X119" s="64"/>
    </row>
    <row r="120" spans="1:24">
      <c r="A120" s="58" t="s">
        <v>126</v>
      </c>
      <c r="B120" s="54">
        <v>2</v>
      </c>
      <c r="C120" s="52">
        <v>0.25</v>
      </c>
      <c r="D120" s="55">
        <f t="shared" si="123"/>
        <v>6.6666666666666666E-2</v>
      </c>
      <c r="E120" s="55">
        <f t="shared" si="124"/>
        <v>0.18333333333333332</v>
      </c>
      <c r="F120" s="60">
        <f t="shared" si="125"/>
        <v>0</v>
      </c>
      <c r="G120" s="16" t="s">
        <v>15</v>
      </c>
      <c r="H120" s="16" t="s">
        <v>18</v>
      </c>
      <c r="I120" s="61">
        <f t="shared" ref="I120:I123" si="129">K120+R120</f>
        <v>7.5</v>
      </c>
      <c r="J120" s="20">
        <f t="shared" ref="J120:J123" si="130">P120+T120</f>
        <v>0</v>
      </c>
      <c r="K120" s="61">
        <f t="shared" ref="K120:K123" si="131">L120+Q120</f>
        <v>2</v>
      </c>
      <c r="L120" s="61">
        <f t="shared" ref="L120:L123" si="132">M120+N120</f>
        <v>2</v>
      </c>
      <c r="M120" s="54">
        <v>2</v>
      </c>
      <c r="N120" s="62">
        <f t="shared" si="126"/>
        <v>0</v>
      </c>
      <c r="O120" s="54"/>
      <c r="P120" s="54"/>
      <c r="Q120" s="54"/>
      <c r="R120" s="101">
        <f t="shared" si="127"/>
        <v>5.5</v>
      </c>
      <c r="S120" s="59">
        <v>5.5</v>
      </c>
      <c r="T120" s="126">
        <f t="shared" si="128"/>
        <v>0</v>
      </c>
      <c r="U120" s="134">
        <v>30</v>
      </c>
      <c r="V120" s="63"/>
      <c r="W120" s="63"/>
      <c r="X120" s="64"/>
    </row>
    <row r="121" spans="1:24">
      <c r="A121" s="58" t="s">
        <v>127</v>
      </c>
      <c r="B121" s="54">
        <v>2</v>
      </c>
      <c r="C121" s="53">
        <v>0.5</v>
      </c>
      <c r="D121" s="55">
        <f t="shared" si="123"/>
        <v>0.16</v>
      </c>
      <c r="E121" s="55">
        <f t="shared" si="124"/>
        <v>0.34</v>
      </c>
      <c r="F121" s="60">
        <f t="shared" si="125"/>
        <v>0</v>
      </c>
      <c r="G121" s="16" t="s">
        <v>15</v>
      </c>
      <c r="H121" s="16" t="s">
        <v>18</v>
      </c>
      <c r="I121" s="61">
        <f t="shared" si="129"/>
        <v>12.5</v>
      </c>
      <c r="J121" s="20">
        <f t="shared" si="130"/>
        <v>0</v>
      </c>
      <c r="K121" s="61">
        <f t="shared" si="131"/>
        <v>4</v>
      </c>
      <c r="L121" s="61">
        <f t="shared" si="132"/>
        <v>4</v>
      </c>
      <c r="M121" s="54">
        <v>4</v>
      </c>
      <c r="N121" s="62">
        <f t="shared" si="126"/>
        <v>0</v>
      </c>
      <c r="O121" s="54"/>
      <c r="P121" s="54"/>
      <c r="Q121" s="54"/>
      <c r="R121" s="101">
        <f t="shared" si="127"/>
        <v>8.5</v>
      </c>
      <c r="S121" s="59">
        <v>8.5</v>
      </c>
      <c r="T121" s="126">
        <f t="shared" si="128"/>
        <v>0</v>
      </c>
      <c r="U121" s="134">
        <v>25</v>
      </c>
      <c r="V121" s="63"/>
      <c r="W121" s="63"/>
      <c r="X121" s="64"/>
    </row>
    <row r="122" spans="1:24">
      <c r="A122" s="58" t="s">
        <v>128</v>
      </c>
      <c r="B122" s="54">
        <v>2</v>
      </c>
      <c r="C122" s="53">
        <v>0.5</v>
      </c>
      <c r="D122" s="55">
        <f t="shared" si="123"/>
        <v>0.16</v>
      </c>
      <c r="E122" s="55">
        <f t="shared" si="124"/>
        <v>0.34</v>
      </c>
      <c r="F122" s="60">
        <f t="shared" si="125"/>
        <v>0</v>
      </c>
      <c r="G122" s="16" t="s">
        <v>15</v>
      </c>
      <c r="H122" s="16" t="s">
        <v>18</v>
      </c>
      <c r="I122" s="61">
        <f t="shared" si="129"/>
        <v>12.5</v>
      </c>
      <c r="J122" s="20">
        <f t="shared" si="130"/>
        <v>0</v>
      </c>
      <c r="K122" s="61">
        <f t="shared" si="131"/>
        <v>4</v>
      </c>
      <c r="L122" s="61">
        <f t="shared" si="132"/>
        <v>4</v>
      </c>
      <c r="M122" s="54">
        <v>4</v>
      </c>
      <c r="N122" s="62">
        <f t="shared" si="126"/>
        <v>0</v>
      </c>
      <c r="O122" s="54"/>
      <c r="P122" s="54"/>
      <c r="Q122" s="54"/>
      <c r="R122" s="101">
        <f t="shared" si="127"/>
        <v>8.5</v>
      </c>
      <c r="S122" s="59">
        <v>8.5</v>
      </c>
      <c r="T122" s="126">
        <f t="shared" si="128"/>
        <v>0</v>
      </c>
      <c r="U122" s="134">
        <v>25</v>
      </c>
      <c r="V122" s="63"/>
      <c r="W122" s="63"/>
      <c r="X122" s="64"/>
    </row>
    <row r="123" spans="1:24">
      <c r="A123" s="70"/>
      <c r="B123" s="54">
        <v>2</v>
      </c>
      <c r="C123" s="59"/>
      <c r="D123" s="55">
        <f t="shared" si="123"/>
        <v>0</v>
      </c>
      <c r="E123" s="55">
        <f t="shared" si="124"/>
        <v>0</v>
      </c>
      <c r="F123" s="60">
        <f t="shared" si="125"/>
        <v>0</v>
      </c>
      <c r="G123" s="16"/>
      <c r="H123" s="16"/>
      <c r="I123" s="61">
        <f t="shared" si="129"/>
        <v>0</v>
      </c>
      <c r="J123" s="20">
        <f t="shared" si="130"/>
        <v>0</v>
      </c>
      <c r="K123" s="61">
        <f t="shared" si="131"/>
        <v>0</v>
      </c>
      <c r="L123" s="61">
        <f t="shared" si="132"/>
        <v>0</v>
      </c>
      <c r="M123" s="54"/>
      <c r="N123" s="62">
        <f t="shared" si="126"/>
        <v>0</v>
      </c>
      <c r="O123" s="54"/>
      <c r="P123" s="54"/>
      <c r="Q123" s="54"/>
      <c r="R123" s="101">
        <f t="shared" ref="R123" si="133">(C123*U123)-K123</f>
        <v>0</v>
      </c>
      <c r="S123" s="59"/>
      <c r="T123" s="126">
        <f t="shared" ref="T123" si="134">R123-S123</f>
        <v>0</v>
      </c>
      <c r="U123" s="128"/>
      <c r="V123" s="63"/>
      <c r="W123" s="63"/>
      <c r="X123" s="64"/>
    </row>
    <row r="124" spans="1:24">
      <c r="A124" s="71" t="s">
        <v>77</v>
      </c>
      <c r="B124" s="56">
        <v>2</v>
      </c>
      <c r="C124" s="17">
        <f>SUM(C119:C123)</f>
        <v>1.5</v>
      </c>
      <c r="D124" s="17">
        <f>SUM(D119:D123)</f>
        <v>0.45333333333333337</v>
      </c>
      <c r="E124" s="17">
        <f>SUM(E119:E123)</f>
        <v>1.0466666666666666</v>
      </c>
      <c r="F124" s="55" t="s">
        <v>13</v>
      </c>
      <c r="G124" s="56" t="s">
        <v>13</v>
      </c>
      <c r="H124" s="56" t="s">
        <v>13</v>
      </c>
      <c r="I124" s="17">
        <f>SUM(I119:I123)</f>
        <v>40</v>
      </c>
      <c r="J124" s="55" t="s">
        <v>13</v>
      </c>
      <c r="K124" s="17">
        <f>SUM(K119:K123)</f>
        <v>12</v>
      </c>
      <c r="L124" s="17">
        <f>SUM(L119:L123)</f>
        <v>12</v>
      </c>
      <c r="M124" s="17">
        <f>SUM(M119:M123)</f>
        <v>12</v>
      </c>
      <c r="N124" s="17">
        <f>SUM(N119:N123)</f>
        <v>0</v>
      </c>
      <c r="O124" s="17">
        <f>SUM(O119:O123)</f>
        <v>0</v>
      </c>
      <c r="P124" s="55" t="s">
        <v>13</v>
      </c>
      <c r="Q124" s="17">
        <f>SUM(Q119:Q123)</f>
        <v>0</v>
      </c>
      <c r="R124" s="17">
        <f>SUM(R119:R123)</f>
        <v>28</v>
      </c>
      <c r="S124" s="17">
        <f>SUM(S119:S123)</f>
        <v>28</v>
      </c>
      <c r="T124" s="55" t="s">
        <v>13</v>
      </c>
      <c r="U124" s="56" t="s">
        <v>13</v>
      </c>
      <c r="V124" s="56" t="s">
        <v>13</v>
      </c>
      <c r="W124" s="56" t="s">
        <v>13</v>
      </c>
      <c r="X124" s="72" t="s">
        <v>13</v>
      </c>
    </row>
    <row r="125" spans="1:24">
      <c r="A125" s="71" t="s">
        <v>26</v>
      </c>
      <c r="B125" s="56">
        <v>2</v>
      </c>
      <c r="C125" s="55" t="s">
        <v>13</v>
      </c>
      <c r="D125" s="55" t="s">
        <v>13</v>
      </c>
      <c r="E125" s="55" t="s">
        <v>13</v>
      </c>
      <c r="F125" s="17">
        <f>SUM(F119:F123)</f>
        <v>0</v>
      </c>
      <c r="G125" s="56" t="s">
        <v>13</v>
      </c>
      <c r="H125" s="56" t="s">
        <v>13</v>
      </c>
      <c r="I125" s="56" t="s">
        <v>13</v>
      </c>
      <c r="J125" s="17">
        <f>SUM(J119:J123)</f>
        <v>0</v>
      </c>
      <c r="K125" s="56" t="s">
        <v>13</v>
      </c>
      <c r="L125" s="56" t="s">
        <v>13</v>
      </c>
      <c r="M125" s="56" t="s">
        <v>13</v>
      </c>
      <c r="N125" s="56" t="s">
        <v>13</v>
      </c>
      <c r="O125" s="56" t="s">
        <v>13</v>
      </c>
      <c r="P125" s="17">
        <f>SUM(P119:P123)</f>
        <v>0</v>
      </c>
      <c r="Q125" s="56" t="s">
        <v>13</v>
      </c>
      <c r="R125" s="56" t="s">
        <v>13</v>
      </c>
      <c r="S125" s="55" t="s">
        <v>13</v>
      </c>
      <c r="T125" s="17">
        <f>SUM(T119:T123)</f>
        <v>0</v>
      </c>
      <c r="U125" s="20" t="s">
        <v>13</v>
      </c>
      <c r="V125" s="56" t="s">
        <v>13</v>
      </c>
      <c r="W125" s="56" t="s">
        <v>13</v>
      </c>
      <c r="X125" s="72" t="s">
        <v>13</v>
      </c>
    </row>
    <row r="126" spans="1:24">
      <c r="A126" s="71" t="s">
        <v>78</v>
      </c>
      <c r="B126" s="56">
        <v>2</v>
      </c>
      <c r="C126" s="17">
        <f>SUMIF(H119:H123,"f",C119:C123)</f>
        <v>0</v>
      </c>
      <c r="D126" s="17">
        <f>SUMIF(H119:H123,"f",D119:D123)</f>
        <v>0</v>
      </c>
      <c r="E126" s="17">
        <f>SUMIF(H119:H123,"f",E119:E123)</f>
        <v>0</v>
      </c>
      <c r="F126" s="55" t="s">
        <v>13</v>
      </c>
      <c r="G126" s="56" t="s">
        <v>13</v>
      </c>
      <c r="H126" s="56" t="s">
        <v>13</v>
      </c>
      <c r="I126" s="17">
        <f>SUMIF(H119:H123,"f",I119:I123)</f>
        <v>0</v>
      </c>
      <c r="J126" s="56" t="s">
        <v>13</v>
      </c>
      <c r="K126" s="17">
        <f>SUMIF(H119:H123,"f",K119:K123)</f>
        <v>0</v>
      </c>
      <c r="L126" s="17">
        <f>SUMIF(H119:H123,"f",L119:L123)</f>
        <v>0</v>
      </c>
      <c r="M126" s="17">
        <f>SUMIF(H119:H123,"f",M119:M123)</f>
        <v>0</v>
      </c>
      <c r="N126" s="17">
        <f>SUMIF(H119:H123,"f",N119:N123)</f>
        <v>0</v>
      </c>
      <c r="O126" s="17">
        <f>SUMIF(H119:H123,"f",O119:O123)</f>
        <v>0</v>
      </c>
      <c r="P126" s="56" t="s">
        <v>13</v>
      </c>
      <c r="Q126" s="17">
        <f>SUMIF(H119:H123,"f",Q119:Q123)</f>
        <v>0</v>
      </c>
      <c r="R126" s="17">
        <f>SUMIF(H119:H123,"f",R119:R123)</f>
        <v>0</v>
      </c>
      <c r="S126" s="17">
        <f>SUMIF(H119:H123,"f",S119:S123)</f>
        <v>0</v>
      </c>
      <c r="T126" s="56" t="s">
        <v>13</v>
      </c>
      <c r="U126" s="56" t="s">
        <v>13</v>
      </c>
      <c r="V126" s="56" t="s">
        <v>13</v>
      </c>
      <c r="W126" s="56" t="s">
        <v>13</v>
      </c>
      <c r="X126" s="72" t="s">
        <v>13</v>
      </c>
    </row>
    <row r="127" spans="1:24">
      <c r="A127" s="197" t="s">
        <v>33</v>
      </c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9"/>
    </row>
    <row r="128" spans="1:24">
      <c r="A128" s="70"/>
      <c r="B128" s="54">
        <v>2</v>
      </c>
      <c r="C128" s="59"/>
      <c r="D128" s="55">
        <f t="shared" ref="D128:D129" si="135">IF(C128&gt;0,K128/(I128/C128),0)</f>
        <v>0</v>
      </c>
      <c r="E128" s="55">
        <f t="shared" ref="E128:E129" si="136">IF(C128&gt;0,R128/(I128/C128),0)</f>
        <v>0</v>
      </c>
      <c r="F128" s="60">
        <f t="shared" ref="F128:F129" si="137">IF(U128&gt;0,FLOOR((P128+T128)/U128,0.1),0)</f>
        <v>0</v>
      </c>
      <c r="G128" s="16"/>
      <c r="H128" s="16"/>
      <c r="I128" s="61">
        <f>K128+R128</f>
        <v>0</v>
      </c>
      <c r="J128" s="20">
        <f>P128+T128</f>
        <v>0</v>
      </c>
      <c r="K128" s="61">
        <f>L128+Q128</f>
        <v>0</v>
      </c>
      <c r="L128" s="61">
        <f>M128+N128</f>
        <v>0</v>
      </c>
      <c r="M128" s="54"/>
      <c r="N128" s="62">
        <f t="shared" ref="N128:N129" si="138">O128+P128</f>
        <v>0</v>
      </c>
      <c r="O128" s="54"/>
      <c r="P128" s="54"/>
      <c r="Q128" s="54"/>
      <c r="R128" s="101">
        <f t="shared" ref="R128:R129" si="139">(C128*U128)-K128</f>
        <v>0</v>
      </c>
      <c r="S128" s="59"/>
      <c r="T128" s="126">
        <f t="shared" ref="T128:T129" si="140">R128-S128</f>
        <v>0</v>
      </c>
      <c r="U128" s="128"/>
      <c r="V128" s="63"/>
      <c r="W128" s="63"/>
      <c r="X128" s="64"/>
    </row>
    <row r="129" spans="1:24">
      <c r="A129" s="70"/>
      <c r="B129" s="54">
        <v>2</v>
      </c>
      <c r="C129" s="59"/>
      <c r="D129" s="55">
        <f t="shared" si="135"/>
        <v>0</v>
      </c>
      <c r="E129" s="55">
        <f t="shared" si="136"/>
        <v>0</v>
      </c>
      <c r="F129" s="60">
        <f t="shared" si="137"/>
        <v>0</v>
      </c>
      <c r="G129" s="16"/>
      <c r="H129" s="16"/>
      <c r="I129" s="61">
        <f t="shared" ref="I129" si="141">K129+R129</f>
        <v>0</v>
      </c>
      <c r="J129" s="20">
        <f t="shared" ref="J129" si="142">P129+T129</f>
        <v>0</v>
      </c>
      <c r="K129" s="61">
        <f t="shared" ref="K129" si="143">L129+Q129</f>
        <v>0</v>
      </c>
      <c r="L129" s="61">
        <f t="shared" ref="L129" si="144">M129+N129</f>
        <v>0</v>
      </c>
      <c r="M129" s="54"/>
      <c r="N129" s="62">
        <f t="shared" si="138"/>
        <v>0</v>
      </c>
      <c r="O129" s="54"/>
      <c r="P129" s="54"/>
      <c r="Q129" s="54"/>
      <c r="R129" s="101">
        <f t="shared" si="139"/>
        <v>0</v>
      </c>
      <c r="S129" s="59"/>
      <c r="T129" s="126">
        <f t="shared" si="140"/>
        <v>0</v>
      </c>
      <c r="U129" s="128"/>
      <c r="V129" s="63"/>
      <c r="W129" s="63"/>
      <c r="X129" s="64"/>
    </row>
    <row r="130" spans="1:24">
      <c r="A130" s="71" t="s">
        <v>77</v>
      </c>
      <c r="B130" s="56">
        <v>2</v>
      </c>
      <c r="C130" s="17">
        <f>SUM(C128:C129)</f>
        <v>0</v>
      </c>
      <c r="D130" s="17">
        <f>SUM(D128:D129)</f>
        <v>0</v>
      </c>
      <c r="E130" s="17">
        <f>SUM(E128:E129)</f>
        <v>0</v>
      </c>
      <c r="F130" s="55" t="s">
        <v>13</v>
      </c>
      <c r="G130" s="56" t="s">
        <v>13</v>
      </c>
      <c r="H130" s="56" t="s">
        <v>13</v>
      </c>
      <c r="I130" s="17">
        <f>SUM(I128:I129)</f>
        <v>0</v>
      </c>
      <c r="J130" s="55" t="s">
        <v>13</v>
      </c>
      <c r="K130" s="17">
        <f>SUM(K128:K129)</f>
        <v>0</v>
      </c>
      <c r="L130" s="17">
        <f>SUM(L128:L129)</f>
        <v>0</v>
      </c>
      <c r="M130" s="17">
        <f>SUM(M128:M129)</f>
        <v>0</v>
      </c>
      <c r="N130" s="17">
        <f>SUM(N128:N129)</f>
        <v>0</v>
      </c>
      <c r="O130" s="17">
        <f>SUM(O128:O129)</f>
        <v>0</v>
      </c>
      <c r="P130" s="55" t="s">
        <v>13</v>
      </c>
      <c r="Q130" s="17">
        <f>SUM(Q128:Q129)</f>
        <v>0</v>
      </c>
      <c r="R130" s="17">
        <f>SUM(R128:R129)</f>
        <v>0</v>
      </c>
      <c r="S130" s="17">
        <f>SUM(S128:S129)</f>
        <v>0</v>
      </c>
      <c r="T130" s="55" t="s">
        <v>13</v>
      </c>
      <c r="U130" s="56" t="s">
        <v>13</v>
      </c>
      <c r="V130" s="56" t="s">
        <v>13</v>
      </c>
      <c r="W130" s="56" t="s">
        <v>13</v>
      </c>
      <c r="X130" s="72" t="s">
        <v>13</v>
      </c>
    </row>
    <row r="131" spans="1:24">
      <c r="A131" s="71" t="s">
        <v>26</v>
      </c>
      <c r="B131" s="56">
        <v>2</v>
      </c>
      <c r="C131" s="55" t="s">
        <v>13</v>
      </c>
      <c r="D131" s="55" t="s">
        <v>13</v>
      </c>
      <c r="E131" s="55" t="s">
        <v>13</v>
      </c>
      <c r="F131" s="17">
        <f>SUM(F128:F129)</f>
        <v>0</v>
      </c>
      <c r="G131" s="56" t="s">
        <v>13</v>
      </c>
      <c r="H131" s="56" t="s">
        <v>13</v>
      </c>
      <c r="I131" s="56" t="s">
        <v>13</v>
      </c>
      <c r="J131" s="17">
        <f>SUM(J128:J129)</f>
        <v>0</v>
      </c>
      <c r="K131" s="56" t="s">
        <v>13</v>
      </c>
      <c r="L131" s="56" t="s">
        <v>13</v>
      </c>
      <c r="M131" s="56" t="s">
        <v>13</v>
      </c>
      <c r="N131" s="56" t="s">
        <v>13</v>
      </c>
      <c r="O131" s="56" t="s">
        <v>13</v>
      </c>
      <c r="P131" s="17">
        <f>SUM(P128:P129)</f>
        <v>0</v>
      </c>
      <c r="Q131" s="56" t="s">
        <v>13</v>
      </c>
      <c r="R131" s="56" t="s">
        <v>13</v>
      </c>
      <c r="S131" s="55" t="s">
        <v>13</v>
      </c>
      <c r="T131" s="17">
        <f>SUM(T128:T129)</f>
        <v>0</v>
      </c>
      <c r="U131" s="20" t="s">
        <v>13</v>
      </c>
      <c r="V131" s="56" t="s">
        <v>13</v>
      </c>
      <c r="W131" s="56" t="s">
        <v>13</v>
      </c>
      <c r="X131" s="72" t="s">
        <v>13</v>
      </c>
    </row>
    <row r="132" spans="1:24">
      <c r="A132" s="71" t="s">
        <v>78</v>
      </c>
      <c r="B132" s="56">
        <v>2</v>
      </c>
      <c r="C132" s="17">
        <f>SUMIF(H128:H129,"f",C128:C129)</f>
        <v>0</v>
      </c>
      <c r="D132" s="17">
        <f>SUMIF(H128:H129,"f",D128:D129)</f>
        <v>0</v>
      </c>
      <c r="E132" s="17">
        <f>SUMIF(H128:H129,"f",E128:E129)</f>
        <v>0</v>
      </c>
      <c r="F132" s="55" t="s">
        <v>13</v>
      </c>
      <c r="G132" s="56" t="s">
        <v>13</v>
      </c>
      <c r="H132" s="56" t="s">
        <v>13</v>
      </c>
      <c r="I132" s="17">
        <f>SUMIF(H128:H129,"f",I128:I129)</f>
        <v>0</v>
      </c>
      <c r="J132" s="56" t="s">
        <v>13</v>
      </c>
      <c r="K132" s="17">
        <f>SUMIF(H128:H129,"f",K128:K129)</f>
        <v>0</v>
      </c>
      <c r="L132" s="17">
        <f>SUMIF(H128:H129,"f",L128:L129)</f>
        <v>0</v>
      </c>
      <c r="M132" s="17">
        <f>SUMIF(H128:H129,"f",M128:M129)</f>
        <v>0</v>
      </c>
      <c r="N132" s="17">
        <f>SUMIF(H128:H129,"f",N128:N129)</f>
        <v>0</v>
      </c>
      <c r="O132" s="17">
        <f>SUMIF(H128:H129,"f",O128:O129)</f>
        <v>0</v>
      </c>
      <c r="P132" s="56" t="s">
        <v>13</v>
      </c>
      <c r="Q132" s="17">
        <f>SUMIF(H128:H129,"f",Q128:Q129)</f>
        <v>0</v>
      </c>
      <c r="R132" s="17">
        <f>SUMIF(H128:H129,"f",R128:R129)</f>
        <v>0</v>
      </c>
      <c r="S132" s="17">
        <f>SUMIF(H128:H129,"f",S128:S129)</f>
        <v>0</v>
      </c>
      <c r="T132" s="56" t="s">
        <v>13</v>
      </c>
      <c r="U132" s="56" t="s">
        <v>13</v>
      </c>
      <c r="V132" s="56" t="s">
        <v>13</v>
      </c>
      <c r="W132" s="56" t="s">
        <v>13</v>
      </c>
      <c r="X132" s="72" t="s">
        <v>13</v>
      </c>
    </row>
    <row r="133" spans="1:24" ht="16.5">
      <c r="A133" s="77" t="s">
        <v>76</v>
      </c>
      <c r="B133" s="78">
        <v>2</v>
      </c>
      <c r="C133" s="79">
        <f>SUM(C80,C87,C98,C109,C115,C124,C130)</f>
        <v>30</v>
      </c>
      <c r="D133" s="79">
        <f>SUM(D80,D87,D98,D109,D115,D124,D130)</f>
        <v>15.4384126984127</v>
      </c>
      <c r="E133" s="79">
        <f>SUM(E80,E87,E98,E109,E115,E124,E130)</f>
        <v>14.5615873015873</v>
      </c>
      <c r="F133" s="79">
        <f>SUM(F81,F88,F99,F110,F116,F125,F131)</f>
        <v>7.6</v>
      </c>
      <c r="G133" s="80" t="s">
        <v>13</v>
      </c>
      <c r="H133" s="80" t="s">
        <v>13</v>
      </c>
      <c r="I133" s="79">
        <f>SUM(I80,I87,I98,I109,I115,I124,I130)</f>
        <v>778.5</v>
      </c>
      <c r="J133" s="79">
        <f>SUM(J81,J88,J99,J110,J116,J125,J131)</f>
        <v>202.5</v>
      </c>
      <c r="K133" s="79">
        <f>SUM(K80,K87,K98,K109,K115,K124,K130)</f>
        <v>405</v>
      </c>
      <c r="L133" s="79">
        <f>SUM(L80,L87,L98,L109,L115,L124,L130)</f>
        <v>337</v>
      </c>
      <c r="M133" s="79">
        <f>SUM(M80,M87,M98,M109,M115,M124,M130)</f>
        <v>127</v>
      </c>
      <c r="N133" s="79">
        <f>SUM(N80,N87,N98,N109,N115,N124,N130)</f>
        <v>210</v>
      </c>
      <c r="O133" s="79">
        <f>SUM(O80,O87,O98,O109,O115,O124,O130)</f>
        <v>140</v>
      </c>
      <c r="P133" s="79">
        <f>SUM(P81,P88,P99,P110,P116,P125,P131)</f>
        <v>70</v>
      </c>
      <c r="Q133" s="79">
        <f>SUM(Q80,Q87,Q98,Q109,Q115,Q124,Q130)</f>
        <v>68</v>
      </c>
      <c r="R133" s="79">
        <f>SUM(R80,R87,R98,R109,R115,R124,R130)</f>
        <v>373.5</v>
      </c>
      <c r="S133" s="79">
        <f>SUM(S80,S87,S98,S109,S115,S124,S130)</f>
        <v>241</v>
      </c>
      <c r="T133" s="79">
        <f>SUM(T81,T88,T99,T110,T116,T125,T131)</f>
        <v>132.5</v>
      </c>
      <c r="U133" s="80" t="s">
        <v>13</v>
      </c>
      <c r="V133" s="80" t="s">
        <v>13</v>
      </c>
      <c r="W133" s="80" t="s">
        <v>13</v>
      </c>
      <c r="X133" s="81" t="s">
        <v>13</v>
      </c>
    </row>
    <row r="134" spans="1:24">
      <c r="A134" s="203" t="s">
        <v>80</v>
      </c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5"/>
    </row>
    <row r="135" spans="1:24">
      <c r="A135" s="197" t="s">
        <v>28</v>
      </c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9"/>
    </row>
    <row r="136" spans="1:24" ht="26.25">
      <c r="A136" s="75" t="s">
        <v>216</v>
      </c>
      <c r="B136" s="66">
        <v>3</v>
      </c>
      <c r="C136" s="67">
        <v>2</v>
      </c>
      <c r="D136" s="55">
        <f t="shared" ref="D136:D139" si="145">IF(C136&gt;0,K136/(I136/C136),0)</f>
        <v>1</v>
      </c>
      <c r="E136" s="55">
        <f t="shared" ref="E136:E139" si="146">IF(C136&gt;0,R136/(I136/C136),0)</f>
        <v>1</v>
      </c>
      <c r="F136" s="55">
        <f t="shared" ref="F136:F139" si="147">IF(U136&gt;0,FLOOR((P136+T136)/U136,0.1),0)</f>
        <v>0</v>
      </c>
      <c r="G136" s="57" t="s">
        <v>20</v>
      </c>
      <c r="H136" s="57" t="s">
        <v>19</v>
      </c>
      <c r="I136" s="20">
        <f>K136+R136</f>
        <v>60</v>
      </c>
      <c r="J136" s="20">
        <f>P136+T136</f>
        <v>0</v>
      </c>
      <c r="K136" s="20">
        <f>L136+Q136</f>
        <v>30</v>
      </c>
      <c r="L136" s="20">
        <f>M136+N136</f>
        <v>30</v>
      </c>
      <c r="M136" s="66">
        <v>30</v>
      </c>
      <c r="N136" s="56">
        <f t="shared" ref="N136:N139" si="148">O136+P136</f>
        <v>0</v>
      </c>
      <c r="O136" s="66"/>
      <c r="P136" s="66"/>
      <c r="Q136" s="66"/>
      <c r="R136" s="101">
        <f t="shared" ref="R136:R139" si="149">(C136*U136)-K136</f>
        <v>30</v>
      </c>
      <c r="S136" s="67">
        <v>30</v>
      </c>
      <c r="T136" s="126">
        <f t="shared" ref="T136:T139" si="150">R136-S136</f>
        <v>0</v>
      </c>
      <c r="U136" s="127">
        <v>30</v>
      </c>
      <c r="V136" s="68"/>
      <c r="W136" s="68"/>
      <c r="X136" s="69"/>
    </row>
    <row r="137" spans="1:24">
      <c r="A137" s="70"/>
      <c r="B137" s="54">
        <v>3</v>
      </c>
      <c r="C137" s="59"/>
      <c r="D137" s="55">
        <f t="shared" si="145"/>
        <v>0</v>
      </c>
      <c r="E137" s="55">
        <f t="shared" si="146"/>
        <v>0</v>
      </c>
      <c r="F137" s="60">
        <f t="shared" si="147"/>
        <v>0</v>
      </c>
      <c r="G137" s="16"/>
      <c r="H137" s="16"/>
      <c r="I137" s="61">
        <f t="shared" ref="I137:I139" si="151">K137+R137</f>
        <v>0</v>
      </c>
      <c r="J137" s="20">
        <f t="shared" ref="J137:J139" si="152">P137+T137</f>
        <v>0</v>
      </c>
      <c r="K137" s="61">
        <f t="shared" ref="K137:K139" si="153">L137+Q137</f>
        <v>0</v>
      </c>
      <c r="L137" s="61">
        <f t="shared" ref="L137:L139" si="154">M137+N137</f>
        <v>0</v>
      </c>
      <c r="M137" s="54"/>
      <c r="N137" s="62">
        <f t="shared" si="148"/>
        <v>0</v>
      </c>
      <c r="O137" s="54"/>
      <c r="P137" s="54"/>
      <c r="Q137" s="54"/>
      <c r="R137" s="101">
        <f t="shared" si="149"/>
        <v>0</v>
      </c>
      <c r="S137" s="59"/>
      <c r="T137" s="126">
        <f t="shared" si="150"/>
        <v>0</v>
      </c>
      <c r="U137" s="128"/>
      <c r="V137" s="63"/>
      <c r="W137" s="63"/>
      <c r="X137" s="64"/>
    </row>
    <row r="138" spans="1:24">
      <c r="A138" s="70"/>
      <c r="B138" s="54">
        <v>3</v>
      </c>
      <c r="C138" s="59"/>
      <c r="D138" s="55">
        <f t="shared" si="145"/>
        <v>0</v>
      </c>
      <c r="E138" s="55">
        <f t="shared" si="146"/>
        <v>0</v>
      </c>
      <c r="F138" s="60">
        <f t="shared" si="147"/>
        <v>0</v>
      </c>
      <c r="G138" s="16"/>
      <c r="H138" s="16"/>
      <c r="I138" s="61">
        <f t="shared" si="151"/>
        <v>0</v>
      </c>
      <c r="J138" s="20">
        <f t="shared" si="152"/>
        <v>0</v>
      </c>
      <c r="K138" s="61">
        <f t="shared" si="153"/>
        <v>0</v>
      </c>
      <c r="L138" s="61">
        <f t="shared" si="154"/>
        <v>0</v>
      </c>
      <c r="M138" s="54"/>
      <c r="N138" s="62">
        <f t="shared" si="148"/>
        <v>0</v>
      </c>
      <c r="O138" s="54"/>
      <c r="P138" s="54"/>
      <c r="Q138" s="54"/>
      <c r="R138" s="101">
        <f t="shared" si="149"/>
        <v>0</v>
      </c>
      <c r="S138" s="59"/>
      <c r="T138" s="126">
        <f t="shared" si="150"/>
        <v>0</v>
      </c>
      <c r="U138" s="128"/>
      <c r="V138" s="63"/>
      <c r="W138" s="63"/>
      <c r="X138" s="64"/>
    </row>
    <row r="139" spans="1:24">
      <c r="A139" s="70"/>
      <c r="B139" s="54">
        <v>3</v>
      </c>
      <c r="C139" s="59"/>
      <c r="D139" s="55">
        <f t="shared" si="145"/>
        <v>0</v>
      </c>
      <c r="E139" s="55">
        <f t="shared" si="146"/>
        <v>0</v>
      </c>
      <c r="F139" s="60">
        <f t="shared" si="147"/>
        <v>0</v>
      </c>
      <c r="G139" s="16"/>
      <c r="H139" s="16"/>
      <c r="I139" s="61">
        <f t="shared" si="151"/>
        <v>0</v>
      </c>
      <c r="J139" s="20">
        <f t="shared" si="152"/>
        <v>0</v>
      </c>
      <c r="K139" s="61">
        <f t="shared" si="153"/>
        <v>0</v>
      </c>
      <c r="L139" s="61">
        <f t="shared" si="154"/>
        <v>0</v>
      </c>
      <c r="M139" s="54"/>
      <c r="N139" s="62">
        <f t="shared" si="148"/>
        <v>0</v>
      </c>
      <c r="O139" s="54"/>
      <c r="P139" s="54"/>
      <c r="Q139" s="54"/>
      <c r="R139" s="101">
        <f t="shared" si="149"/>
        <v>0</v>
      </c>
      <c r="S139" s="59"/>
      <c r="T139" s="126">
        <f t="shared" si="150"/>
        <v>0</v>
      </c>
      <c r="U139" s="128"/>
      <c r="V139" s="63"/>
      <c r="W139" s="63"/>
      <c r="X139" s="64"/>
    </row>
    <row r="140" spans="1:24">
      <c r="A140" s="71" t="s">
        <v>77</v>
      </c>
      <c r="B140" s="56">
        <v>3</v>
      </c>
      <c r="C140" s="17">
        <f>SUM(C136:C139)</f>
        <v>2</v>
      </c>
      <c r="D140" s="17">
        <f>SUM(D136:D139)</f>
        <v>1</v>
      </c>
      <c r="E140" s="17">
        <f>SUM(E136:E139)</f>
        <v>1</v>
      </c>
      <c r="F140" s="55" t="s">
        <v>13</v>
      </c>
      <c r="G140" s="56" t="s">
        <v>13</v>
      </c>
      <c r="H140" s="56" t="s">
        <v>13</v>
      </c>
      <c r="I140" s="17">
        <f>SUM(I136:I139)</f>
        <v>60</v>
      </c>
      <c r="J140" s="55" t="s">
        <v>13</v>
      </c>
      <c r="K140" s="17">
        <f>SUM(K136:K139)</f>
        <v>30</v>
      </c>
      <c r="L140" s="17">
        <f>SUM(L136:L139)</f>
        <v>30</v>
      </c>
      <c r="M140" s="17">
        <f>SUM(M136:M139)</f>
        <v>30</v>
      </c>
      <c r="N140" s="17">
        <f>SUM(N136:N139)</f>
        <v>0</v>
      </c>
      <c r="O140" s="17">
        <f>SUM(O136:O139)</f>
        <v>0</v>
      </c>
      <c r="P140" s="55" t="s">
        <v>13</v>
      </c>
      <c r="Q140" s="17">
        <f>SUM(Q136:Q139)</f>
        <v>0</v>
      </c>
      <c r="R140" s="17">
        <f>SUM(R136:R139)</f>
        <v>30</v>
      </c>
      <c r="S140" s="17">
        <f>SUM(S136:S139)</f>
        <v>30</v>
      </c>
      <c r="T140" s="55" t="s">
        <v>13</v>
      </c>
      <c r="U140" s="56" t="s">
        <v>13</v>
      </c>
      <c r="V140" s="56" t="s">
        <v>13</v>
      </c>
      <c r="W140" s="56" t="s">
        <v>13</v>
      </c>
      <c r="X140" s="72" t="s">
        <v>13</v>
      </c>
    </row>
    <row r="141" spans="1:24">
      <c r="A141" s="71" t="s">
        <v>26</v>
      </c>
      <c r="B141" s="56">
        <v>3</v>
      </c>
      <c r="C141" s="55" t="s">
        <v>13</v>
      </c>
      <c r="D141" s="55" t="s">
        <v>13</v>
      </c>
      <c r="E141" s="55" t="s">
        <v>13</v>
      </c>
      <c r="F141" s="17">
        <f>SUM(F136:F139)</f>
        <v>0</v>
      </c>
      <c r="G141" s="56" t="s">
        <v>13</v>
      </c>
      <c r="H141" s="56" t="s">
        <v>13</v>
      </c>
      <c r="I141" s="56" t="s">
        <v>13</v>
      </c>
      <c r="J141" s="17">
        <f>SUM(J136:J139)</f>
        <v>0</v>
      </c>
      <c r="K141" s="56" t="s">
        <v>13</v>
      </c>
      <c r="L141" s="56" t="s">
        <v>13</v>
      </c>
      <c r="M141" s="56" t="s">
        <v>13</v>
      </c>
      <c r="N141" s="56" t="s">
        <v>13</v>
      </c>
      <c r="O141" s="56" t="s">
        <v>13</v>
      </c>
      <c r="P141" s="17">
        <f>SUM(P136:P139)</f>
        <v>0</v>
      </c>
      <c r="Q141" s="56" t="s">
        <v>13</v>
      </c>
      <c r="R141" s="56" t="s">
        <v>13</v>
      </c>
      <c r="S141" s="55" t="s">
        <v>13</v>
      </c>
      <c r="T141" s="17">
        <f>SUM(T136:T139)</f>
        <v>0</v>
      </c>
      <c r="U141" s="20" t="s">
        <v>13</v>
      </c>
      <c r="V141" s="56" t="s">
        <v>13</v>
      </c>
      <c r="W141" s="56" t="s">
        <v>13</v>
      </c>
      <c r="X141" s="72" t="s">
        <v>13</v>
      </c>
    </row>
    <row r="142" spans="1:24">
      <c r="A142" s="71" t="s">
        <v>78</v>
      </c>
      <c r="B142" s="56">
        <v>3</v>
      </c>
      <c r="C142" s="17">
        <f>SUMIF(H136:H139,"f",C136:C139)</f>
        <v>2</v>
      </c>
      <c r="D142" s="17">
        <f>SUMIF(H136:H139,"f",D136:D139)</f>
        <v>1</v>
      </c>
      <c r="E142" s="17">
        <f>SUMIF(H136:H139,"f",E136:E139)</f>
        <v>1</v>
      </c>
      <c r="F142" s="55" t="s">
        <v>13</v>
      </c>
      <c r="G142" s="56" t="s">
        <v>13</v>
      </c>
      <c r="H142" s="56" t="s">
        <v>13</v>
      </c>
      <c r="I142" s="17">
        <f>SUMIF(H136:H139,"f",I136:I139)</f>
        <v>60</v>
      </c>
      <c r="J142" s="56" t="s">
        <v>13</v>
      </c>
      <c r="K142" s="17">
        <f>SUMIF(H136:H139,"f",K136:K139)</f>
        <v>30</v>
      </c>
      <c r="L142" s="17">
        <f>SUMIF(H136:H139,"f",L136:L139)</f>
        <v>30</v>
      </c>
      <c r="M142" s="17">
        <f>SUMIF(H136:H139,"f",M136:M139)</f>
        <v>30</v>
      </c>
      <c r="N142" s="17">
        <f>SUMIF(H136:H139,"f",N136:N139)</f>
        <v>0</v>
      </c>
      <c r="O142" s="17">
        <f>SUMIF(H136:H139,"f",O136:O139)</f>
        <v>0</v>
      </c>
      <c r="P142" s="56" t="s">
        <v>13</v>
      </c>
      <c r="Q142" s="17">
        <f>SUMIF(H136:H139,"f",Q136:Q139)</f>
        <v>0</v>
      </c>
      <c r="R142" s="17">
        <f>SUMIF(H136:H139,"f",R136:R139)</f>
        <v>30</v>
      </c>
      <c r="S142" s="17">
        <f>SUMIF(H136:H139,"f",S136:S139)</f>
        <v>30</v>
      </c>
      <c r="T142" s="56" t="s">
        <v>13</v>
      </c>
      <c r="U142" s="56" t="s">
        <v>13</v>
      </c>
      <c r="V142" s="56" t="s">
        <v>13</v>
      </c>
      <c r="W142" s="56" t="s">
        <v>13</v>
      </c>
      <c r="X142" s="72" t="s">
        <v>13</v>
      </c>
    </row>
    <row r="143" spans="1:24">
      <c r="A143" s="197" t="s">
        <v>29</v>
      </c>
      <c r="B143" s="198"/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9"/>
    </row>
    <row r="144" spans="1:24">
      <c r="A144" s="70"/>
      <c r="B144" s="54">
        <v>3</v>
      </c>
      <c r="C144" s="59"/>
      <c r="D144" s="55">
        <f t="shared" ref="D144:D146" si="155">IF(C144&gt;0,K144/(I144/C144),0)</f>
        <v>0</v>
      </c>
      <c r="E144" s="55">
        <f t="shared" ref="E144:E146" si="156">IF(C144&gt;0,R144/(I144/C144),0)</f>
        <v>0</v>
      </c>
      <c r="F144" s="60">
        <f t="shared" ref="F144:F146" si="157">IF(U144&gt;0,FLOOR((P144+T144)/U144,0.1),0)</f>
        <v>0</v>
      </c>
      <c r="G144" s="16"/>
      <c r="H144" s="16"/>
      <c r="I144" s="61">
        <f>K144+R144</f>
        <v>0</v>
      </c>
      <c r="J144" s="20">
        <f>P144+T144</f>
        <v>0</v>
      </c>
      <c r="K144" s="61">
        <f>L144+Q144</f>
        <v>0</v>
      </c>
      <c r="L144" s="61">
        <f>M144+N144</f>
        <v>0</v>
      </c>
      <c r="M144" s="54"/>
      <c r="N144" s="62">
        <f t="shared" ref="N144:N146" si="158">O144+P144</f>
        <v>0</v>
      </c>
      <c r="O144" s="54"/>
      <c r="P144" s="54"/>
      <c r="Q144" s="54"/>
      <c r="R144" s="101">
        <f t="shared" ref="R144:R146" si="159">(C144*U144)-K144</f>
        <v>0</v>
      </c>
      <c r="S144" s="59"/>
      <c r="T144" s="126">
        <f t="shared" ref="T144:T146" si="160">R144-S144</f>
        <v>0</v>
      </c>
      <c r="U144" s="128"/>
      <c r="V144" s="63"/>
      <c r="W144" s="63"/>
      <c r="X144" s="64"/>
    </row>
    <row r="145" spans="1:24">
      <c r="A145" s="70"/>
      <c r="B145" s="54">
        <v>3</v>
      </c>
      <c r="C145" s="59"/>
      <c r="D145" s="55">
        <f t="shared" si="155"/>
        <v>0</v>
      </c>
      <c r="E145" s="55">
        <f t="shared" si="156"/>
        <v>0</v>
      </c>
      <c r="F145" s="60">
        <f t="shared" si="157"/>
        <v>0</v>
      </c>
      <c r="G145" s="16"/>
      <c r="H145" s="16"/>
      <c r="I145" s="61">
        <f t="shared" ref="I145:I146" si="161">K145+R145</f>
        <v>0</v>
      </c>
      <c r="J145" s="20">
        <f t="shared" ref="J145:J146" si="162">P145+T145</f>
        <v>0</v>
      </c>
      <c r="K145" s="61">
        <f t="shared" ref="K145:K146" si="163">L145+Q145</f>
        <v>0</v>
      </c>
      <c r="L145" s="61">
        <f t="shared" ref="L145:L146" si="164">M145+N145</f>
        <v>0</v>
      </c>
      <c r="M145" s="54"/>
      <c r="N145" s="62">
        <f t="shared" si="158"/>
        <v>0</v>
      </c>
      <c r="O145" s="54"/>
      <c r="P145" s="54"/>
      <c r="Q145" s="54"/>
      <c r="R145" s="101">
        <f t="shared" si="159"/>
        <v>0</v>
      </c>
      <c r="S145" s="59"/>
      <c r="T145" s="126">
        <f t="shared" si="160"/>
        <v>0</v>
      </c>
      <c r="U145" s="128"/>
      <c r="V145" s="63"/>
      <c r="W145" s="63"/>
      <c r="X145" s="64"/>
    </row>
    <row r="146" spans="1:24">
      <c r="A146" s="70"/>
      <c r="B146" s="54">
        <v>3</v>
      </c>
      <c r="C146" s="59"/>
      <c r="D146" s="55">
        <f t="shared" si="155"/>
        <v>0</v>
      </c>
      <c r="E146" s="55">
        <f t="shared" si="156"/>
        <v>0</v>
      </c>
      <c r="F146" s="60">
        <f t="shared" si="157"/>
        <v>0</v>
      </c>
      <c r="G146" s="16"/>
      <c r="H146" s="16"/>
      <c r="I146" s="61">
        <f t="shared" si="161"/>
        <v>0</v>
      </c>
      <c r="J146" s="20">
        <f t="shared" si="162"/>
        <v>0</v>
      </c>
      <c r="K146" s="61">
        <f t="shared" si="163"/>
        <v>0</v>
      </c>
      <c r="L146" s="61">
        <f t="shared" si="164"/>
        <v>0</v>
      </c>
      <c r="M146" s="54"/>
      <c r="N146" s="62">
        <f t="shared" si="158"/>
        <v>0</v>
      </c>
      <c r="O146" s="54"/>
      <c r="P146" s="54"/>
      <c r="Q146" s="54"/>
      <c r="R146" s="101">
        <f t="shared" si="159"/>
        <v>0</v>
      </c>
      <c r="S146" s="59"/>
      <c r="T146" s="126">
        <f t="shared" si="160"/>
        <v>0</v>
      </c>
      <c r="U146" s="128"/>
      <c r="V146" s="63"/>
      <c r="W146" s="63"/>
      <c r="X146" s="64"/>
    </row>
    <row r="147" spans="1:24">
      <c r="A147" s="71" t="s">
        <v>77</v>
      </c>
      <c r="B147" s="56">
        <v>3</v>
      </c>
      <c r="C147" s="17">
        <f>SUM(C144:C146)</f>
        <v>0</v>
      </c>
      <c r="D147" s="17">
        <f>SUM(D144:D146)</f>
        <v>0</v>
      </c>
      <c r="E147" s="17">
        <f>SUM(E144:E146)</f>
        <v>0</v>
      </c>
      <c r="F147" s="55" t="s">
        <v>13</v>
      </c>
      <c r="G147" s="56" t="s">
        <v>13</v>
      </c>
      <c r="H147" s="56" t="s">
        <v>13</v>
      </c>
      <c r="I147" s="17">
        <f>SUM(I144:I146)</f>
        <v>0</v>
      </c>
      <c r="J147" s="55" t="s">
        <v>13</v>
      </c>
      <c r="K147" s="17">
        <f>SUM(K144:K146)</f>
        <v>0</v>
      </c>
      <c r="L147" s="17">
        <f>SUM(L144:L146)</f>
        <v>0</v>
      </c>
      <c r="M147" s="17">
        <f>SUM(M144:M146)</f>
        <v>0</v>
      </c>
      <c r="N147" s="17">
        <f>SUM(N144:N146)</f>
        <v>0</v>
      </c>
      <c r="O147" s="17">
        <f>SUM(O144:O146)</f>
        <v>0</v>
      </c>
      <c r="P147" s="55" t="s">
        <v>13</v>
      </c>
      <c r="Q147" s="17">
        <f>SUM(Q144:Q146)</f>
        <v>0</v>
      </c>
      <c r="R147" s="17">
        <f>SUM(R144:R146)</f>
        <v>0</v>
      </c>
      <c r="S147" s="17">
        <f>SUM(S144:S146)</f>
        <v>0</v>
      </c>
      <c r="T147" s="55" t="s">
        <v>13</v>
      </c>
      <c r="U147" s="56" t="s">
        <v>13</v>
      </c>
      <c r="V147" s="56" t="s">
        <v>13</v>
      </c>
      <c r="W147" s="56" t="s">
        <v>13</v>
      </c>
      <c r="X147" s="72" t="s">
        <v>13</v>
      </c>
    </row>
    <row r="148" spans="1:24">
      <c r="A148" s="71" t="s">
        <v>26</v>
      </c>
      <c r="B148" s="56">
        <v>3</v>
      </c>
      <c r="C148" s="55" t="s">
        <v>13</v>
      </c>
      <c r="D148" s="55" t="s">
        <v>13</v>
      </c>
      <c r="E148" s="55" t="s">
        <v>13</v>
      </c>
      <c r="F148" s="17">
        <f>SUM(F144:F146)</f>
        <v>0</v>
      </c>
      <c r="G148" s="56" t="s">
        <v>13</v>
      </c>
      <c r="H148" s="56" t="s">
        <v>13</v>
      </c>
      <c r="I148" s="56" t="s">
        <v>13</v>
      </c>
      <c r="J148" s="17">
        <f>SUM(J144:J146)</f>
        <v>0</v>
      </c>
      <c r="K148" s="56" t="s">
        <v>13</v>
      </c>
      <c r="L148" s="56" t="s">
        <v>13</v>
      </c>
      <c r="M148" s="56" t="s">
        <v>13</v>
      </c>
      <c r="N148" s="56" t="s">
        <v>13</v>
      </c>
      <c r="O148" s="56" t="s">
        <v>13</v>
      </c>
      <c r="P148" s="17">
        <f>SUM(P144:P146)</f>
        <v>0</v>
      </c>
      <c r="Q148" s="56" t="s">
        <v>13</v>
      </c>
      <c r="R148" s="56" t="s">
        <v>13</v>
      </c>
      <c r="S148" s="55" t="s">
        <v>13</v>
      </c>
      <c r="T148" s="17">
        <f>SUM(T144:T146)</f>
        <v>0</v>
      </c>
      <c r="U148" s="20" t="s">
        <v>13</v>
      </c>
      <c r="V148" s="56" t="s">
        <v>13</v>
      </c>
      <c r="W148" s="56" t="s">
        <v>13</v>
      </c>
      <c r="X148" s="72" t="s">
        <v>13</v>
      </c>
    </row>
    <row r="149" spans="1:24">
      <c r="A149" s="71" t="s">
        <v>78</v>
      </c>
      <c r="B149" s="56">
        <v>3</v>
      </c>
      <c r="C149" s="17">
        <f>SUMIF(H144:H146,"f",C144:C146)</f>
        <v>0</v>
      </c>
      <c r="D149" s="17">
        <f>SUMIF(H144:H146,"f",D144:D146)</f>
        <v>0</v>
      </c>
      <c r="E149" s="17">
        <f>SUMIF(H144:H146,"f",E144:E146)</f>
        <v>0</v>
      </c>
      <c r="F149" s="55" t="s">
        <v>13</v>
      </c>
      <c r="G149" s="56" t="s">
        <v>13</v>
      </c>
      <c r="H149" s="56" t="s">
        <v>13</v>
      </c>
      <c r="I149" s="17">
        <f>SUMIF(H144:H146,"f",I144:I146)</f>
        <v>0</v>
      </c>
      <c r="J149" s="56" t="s">
        <v>13</v>
      </c>
      <c r="K149" s="17">
        <f>SUMIF(H144:H146,"f",K144:K146)</f>
        <v>0</v>
      </c>
      <c r="L149" s="17">
        <f>SUMIF(H144:H146,"f",L144:L146)</f>
        <v>0</v>
      </c>
      <c r="M149" s="17">
        <f>SUMIF(H144:H146,"f",M144:M146)</f>
        <v>0</v>
      </c>
      <c r="N149" s="17">
        <f>SUMIF(H144:H146,"f",N144:N146)</f>
        <v>0</v>
      </c>
      <c r="O149" s="17">
        <f>SUMIF(H144:H146,"f",O144:O146)</f>
        <v>0</v>
      </c>
      <c r="P149" s="56" t="s">
        <v>13</v>
      </c>
      <c r="Q149" s="17">
        <f>SUMIF(H144:H146,"f",Q144:Q146)</f>
        <v>0</v>
      </c>
      <c r="R149" s="17">
        <f>SUMIF(H144:H146,"f",R144:R146)</f>
        <v>0</v>
      </c>
      <c r="S149" s="17">
        <f>SUMIF(H144:H146,"f",S144:S146)</f>
        <v>0</v>
      </c>
      <c r="T149" s="56" t="s">
        <v>13</v>
      </c>
      <c r="U149" s="56" t="s">
        <v>13</v>
      </c>
      <c r="V149" s="56" t="s">
        <v>13</v>
      </c>
      <c r="W149" s="56" t="s">
        <v>13</v>
      </c>
      <c r="X149" s="72" t="s">
        <v>13</v>
      </c>
    </row>
    <row r="150" spans="1:24">
      <c r="A150" s="197" t="s">
        <v>30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9"/>
    </row>
    <row r="151" spans="1:24" ht="25.5">
      <c r="A151" s="73" t="s">
        <v>129</v>
      </c>
      <c r="B151" s="66">
        <v>3</v>
      </c>
      <c r="C151" s="67">
        <v>1</v>
      </c>
      <c r="D151" s="55">
        <f t="shared" ref="D151:D157" si="165">IF(C151&gt;0,K151/(I151/C151),0)</f>
        <v>0.58620689655172409</v>
      </c>
      <c r="E151" s="55">
        <f t="shared" ref="E151:E157" si="166">IF(C151&gt;0,R151/(I151/C151),0)</f>
        <v>0.41379310344827586</v>
      </c>
      <c r="F151" s="55">
        <f t="shared" ref="F151:F157" si="167">IF(U151&gt;0,FLOOR((P151+T151)/U151,0.1),0)</f>
        <v>0</v>
      </c>
      <c r="G151" s="57" t="s">
        <v>20</v>
      </c>
      <c r="H151" s="57" t="s">
        <v>18</v>
      </c>
      <c r="I151" s="20">
        <f>K151+R151</f>
        <v>29</v>
      </c>
      <c r="J151" s="20">
        <f>P151+T151</f>
        <v>0</v>
      </c>
      <c r="K151" s="20">
        <f>L151+Q151</f>
        <v>17</v>
      </c>
      <c r="L151" s="20">
        <f>M151+N151</f>
        <v>15</v>
      </c>
      <c r="M151" s="66">
        <v>15</v>
      </c>
      <c r="N151" s="56">
        <f t="shared" ref="N151:N157" si="168">O151+P151</f>
        <v>0</v>
      </c>
      <c r="O151" s="66"/>
      <c r="P151" s="66"/>
      <c r="Q151" s="66">
        <v>2</v>
      </c>
      <c r="R151" s="101">
        <f t="shared" ref="R151:R153" si="169">(C151*U151)-K151</f>
        <v>12</v>
      </c>
      <c r="S151" s="67">
        <v>12</v>
      </c>
      <c r="T151" s="126">
        <f t="shared" ref="T151:T153" si="170">R151-S151</f>
        <v>0</v>
      </c>
      <c r="U151" s="127">
        <v>29</v>
      </c>
      <c r="V151" s="68">
        <v>45</v>
      </c>
      <c r="W151" s="68">
        <v>45</v>
      </c>
      <c r="X151" s="69">
        <v>10</v>
      </c>
    </row>
    <row r="152" spans="1:24">
      <c r="A152" s="76" t="s">
        <v>130</v>
      </c>
      <c r="B152" s="54">
        <v>3</v>
      </c>
      <c r="C152" s="59">
        <v>2.5</v>
      </c>
      <c r="D152" s="55">
        <f t="shared" si="165"/>
        <v>1.7407407407407407</v>
      </c>
      <c r="E152" s="55">
        <f t="shared" si="166"/>
        <v>0.7592592592592593</v>
      </c>
      <c r="F152" s="60">
        <f t="shared" si="167"/>
        <v>0</v>
      </c>
      <c r="G152" s="16" t="s">
        <v>20</v>
      </c>
      <c r="H152" s="16" t="s">
        <v>18</v>
      </c>
      <c r="I152" s="61">
        <f t="shared" ref="I152:I157" si="171">K152+R152</f>
        <v>67.5</v>
      </c>
      <c r="J152" s="20">
        <f t="shared" ref="J152:J157" si="172">P152+T152</f>
        <v>2.5</v>
      </c>
      <c r="K152" s="61">
        <f t="shared" ref="K152:K157" si="173">L152+Q152</f>
        <v>47</v>
      </c>
      <c r="L152" s="61">
        <f t="shared" ref="L152:L157" si="174">M152+N152</f>
        <v>45</v>
      </c>
      <c r="M152" s="54">
        <v>30</v>
      </c>
      <c r="N152" s="62">
        <f t="shared" si="168"/>
        <v>15</v>
      </c>
      <c r="O152" s="54">
        <v>15</v>
      </c>
      <c r="P152" s="54"/>
      <c r="Q152" s="54">
        <v>2</v>
      </c>
      <c r="R152" s="101">
        <f t="shared" si="169"/>
        <v>20.5</v>
      </c>
      <c r="S152" s="59">
        <v>18</v>
      </c>
      <c r="T152" s="126">
        <f t="shared" si="170"/>
        <v>2.5</v>
      </c>
      <c r="U152" s="134">
        <v>27</v>
      </c>
      <c r="V152" s="63">
        <v>60</v>
      </c>
      <c r="W152" s="63">
        <v>15</v>
      </c>
      <c r="X152" s="64">
        <v>25</v>
      </c>
    </row>
    <row r="153" spans="1:24">
      <c r="A153" s="74" t="s">
        <v>131</v>
      </c>
      <c r="B153" s="54">
        <v>3</v>
      </c>
      <c r="C153" s="59">
        <v>3.5</v>
      </c>
      <c r="D153" s="55">
        <f t="shared" si="165"/>
        <v>1.8148148148148149</v>
      </c>
      <c r="E153" s="55">
        <f t="shared" si="166"/>
        <v>1.6851851851851851</v>
      </c>
      <c r="F153" s="60">
        <f t="shared" si="167"/>
        <v>0.5</v>
      </c>
      <c r="G153" s="16" t="s">
        <v>16</v>
      </c>
      <c r="H153" s="16" t="s">
        <v>18</v>
      </c>
      <c r="I153" s="61">
        <f t="shared" si="171"/>
        <v>94.5</v>
      </c>
      <c r="J153" s="20">
        <f t="shared" si="172"/>
        <v>15.5</v>
      </c>
      <c r="K153" s="61">
        <f t="shared" si="173"/>
        <v>49</v>
      </c>
      <c r="L153" s="61">
        <f t="shared" si="174"/>
        <v>45</v>
      </c>
      <c r="M153" s="54">
        <v>30</v>
      </c>
      <c r="N153" s="62">
        <f t="shared" si="168"/>
        <v>15</v>
      </c>
      <c r="O153" s="54">
        <v>15</v>
      </c>
      <c r="P153" s="54"/>
      <c r="Q153" s="54">
        <v>4</v>
      </c>
      <c r="R153" s="101">
        <f t="shared" si="169"/>
        <v>45.5</v>
      </c>
      <c r="S153" s="59">
        <v>30</v>
      </c>
      <c r="T153" s="126">
        <f t="shared" si="170"/>
        <v>15.5</v>
      </c>
      <c r="U153" s="127">
        <v>27</v>
      </c>
      <c r="V153" s="63">
        <v>34</v>
      </c>
      <c r="W153" s="63">
        <v>33</v>
      </c>
      <c r="X153" s="64">
        <v>33</v>
      </c>
    </row>
    <row r="154" spans="1:24">
      <c r="A154" s="70"/>
      <c r="B154" s="54">
        <v>3</v>
      </c>
      <c r="C154" s="59"/>
      <c r="D154" s="55">
        <f t="shared" si="165"/>
        <v>0</v>
      </c>
      <c r="E154" s="55">
        <f t="shared" si="166"/>
        <v>0</v>
      </c>
      <c r="F154" s="60">
        <f t="shared" si="167"/>
        <v>0</v>
      </c>
      <c r="G154" s="16"/>
      <c r="H154" s="16"/>
      <c r="I154" s="61">
        <f t="shared" si="171"/>
        <v>0</v>
      </c>
      <c r="J154" s="20">
        <f t="shared" si="172"/>
        <v>0</v>
      </c>
      <c r="K154" s="61">
        <f t="shared" si="173"/>
        <v>0</v>
      </c>
      <c r="L154" s="61">
        <f t="shared" si="174"/>
        <v>0</v>
      </c>
      <c r="M154" s="54"/>
      <c r="N154" s="62">
        <f t="shared" si="168"/>
        <v>0</v>
      </c>
      <c r="O154" s="54"/>
      <c r="P154" s="54"/>
      <c r="Q154" s="54"/>
      <c r="R154" s="101">
        <f t="shared" ref="R154:R157" si="175">(C154*U154)-K154</f>
        <v>0</v>
      </c>
      <c r="S154" s="59"/>
      <c r="T154" s="126">
        <f t="shared" ref="T154:T157" si="176">R154-S154</f>
        <v>0</v>
      </c>
      <c r="U154" s="128"/>
      <c r="V154" s="63"/>
      <c r="W154" s="63"/>
      <c r="X154" s="64"/>
    </row>
    <row r="155" spans="1:24">
      <c r="A155" s="70"/>
      <c r="B155" s="54">
        <v>3</v>
      </c>
      <c r="C155" s="59"/>
      <c r="D155" s="55">
        <f t="shared" si="165"/>
        <v>0</v>
      </c>
      <c r="E155" s="55">
        <f t="shared" si="166"/>
        <v>0</v>
      </c>
      <c r="F155" s="60">
        <f t="shared" si="167"/>
        <v>0</v>
      </c>
      <c r="G155" s="16"/>
      <c r="H155" s="16"/>
      <c r="I155" s="61">
        <f t="shared" si="171"/>
        <v>0</v>
      </c>
      <c r="J155" s="20">
        <f t="shared" si="172"/>
        <v>0</v>
      </c>
      <c r="K155" s="61">
        <f t="shared" si="173"/>
        <v>0</v>
      </c>
      <c r="L155" s="61">
        <f t="shared" si="174"/>
        <v>0</v>
      </c>
      <c r="M155" s="54"/>
      <c r="N155" s="62">
        <f t="shared" si="168"/>
        <v>0</v>
      </c>
      <c r="O155" s="54"/>
      <c r="P155" s="54"/>
      <c r="Q155" s="54"/>
      <c r="R155" s="101">
        <f t="shared" si="175"/>
        <v>0</v>
      </c>
      <c r="S155" s="59"/>
      <c r="T155" s="126">
        <f t="shared" si="176"/>
        <v>0</v>
      </c>
      <c r="U155" s="128"/>
      <c r="V155" s="63"/>
      <c r="W155" s="63"/>
      <c r="X155" s="64"/>
    </row>
    <row r="156" spans="1:24">
      <c r="A156" s="70"/>
      <c r="B156" s="54">
        <v>3</v>
      </c>
      <c r="C156" s="59"/>
      <c r="D156" s="55">
        <f t="shared" si="165"/>
        <v>0</v>
      </c>
      <c r="E156" s="55">
        <f t="shared" si="166"/>
        <v>0</v>
      </c>
      <c r="F156" s="60">
        <f t="shared" si="167"/>
        <v>0</v>
      </c>
      <c r="G156" s="16"/>
      <c r="H156" s="16"/>
      <c r="I156" s="61">
        <f t="shared" si="171"/>
        <v>0</v>
      </c>
      <c r="J156" s="20">
        <f t="shared" si="172"/>
        <v>0</v>
      </c>
      <c r="K156" s="61">
        <f t="shared" si="173"/>
        <v>0</v>
      </c>
      <c r="L156" s="61">
        <f t="shared" si="174"/>
        <v>0</v>
      </c>
      <c r="M156" s="54"/>
      <c r="N156" s="62">
        <f t="shared" si="168"/>
        <v>0</v>
      </c>
      <c r="O156" s="54"/>
      <c r="P156" s="54"/>
      <c r="Q156" s="54"/>
      <c r="R156" s="101">
        <f t="shared" si="175"/>
        <v>0</v>
      </c>
      <c r="S156" s="59"/>
      <c r="T156" s="126">
        <f t="shared" si="176"/>
        <v>0</v>
      </c>
      <c r="U156" s="128"/>
      <c r="V156" s="63"/>
      <c r="W156" s="63"/>
      <c r="X156" s="64"/>
    </row>
    <row r="157" spans="1:24">
      <c r="A157" s="70"/>
      <c r="B157" s="54">
        <v>3</v>
      </c>
      <c r="C157" s="59"/>
      <c r="D157" s="55">
        <f t="shared" si="165"/>
        <v>0</v>
      </c>
      <c r="E157" s="55">
        <f t="shared" si="166"/>
        <v>0</v>
      </c>
      <c r="F157" s="60">
        <f t="shared" si="167"/>
        <v>0</v>
      </c>
      <c r="G157" s="16"/>
      <c r="H157" s="16"/>
      <c r="I157" s="61">
        <f t="shared" si="171"/>
        <v>0</v>
      </c>
      <c r="J157" s="20">
        <f t="shared" si="172"/>
        <v>0</v>
      </c>
      <c r="K157" s="61">
        <f t="shared" si="173"/>
        <v>0</v>
      </c>
      <c r="L157" s="61">
        <f t="shared" si="174"/>
        <v>0</v>
      </c>
      <c r="M157" s="54"/>
      <c r="N157" s="62">
        <f t="shared" si="168"/>
        <v>0</v>
      </c>
      <c r="O157" s="54"/>
      <c r="P157" s="54"/>
      <c r="Q157" s="54"/>
      <c r="R157" s="101">
        <f t="shared" si="175"/>
        <v>0</v>
      </c>
      <c r="S157" s="59"/>
      <c r="T157" s="126">
        <f t="shared" si="176"/>
        <v>0</v>
      </c>
      <c r="U157" s="128"/>
      <c r="V157" s="63"/>
      <c r="W157" s="63"/>
      <c r="X157" s="64"/>
    </row>
    <row r="158" spans="1:24">
      <c r="A158" s="71" t="s">
        <v>77</v>
      </c>
      <c r="B158" s="56">
        <v>3</v>
      </c>
      <c r="C158" s="17">
        <f>SUM(C151:C157)</f>
        <v>7</v>
      </c>
      <c r="D158" s="17">
        <f>SUM(D151:D157)</f>
        <v>4.1417624521072796</v>
      </c>
      <c r="E158" s="17">
        <f>SUM(E151:E157)</f>
        <v>2.8582375478927204</v>
      </c>
      <c r="F158" s="55" t="s">
        <v>13</v>
      </c>
      <c r="G158" s="56" t="s">
        <v>13</v>
      </c>
      <c r="H158" s="56" t="s">
        <v>13</v>
      </c>
      <c r="I158" s="17">
        <f>SUM(I151:I157)</f>
        <v>191</v>
      </c>
      <c r="J158" s="55" t="s">
        <v>13</v>
      </c>
      <c r="K158" s="17">
        <f>SUM(K151:K157)</f>
        <v>113</v>
      </c>
      <c r="L158" s="17">
        <f>SUM(L151:L157)</f>
        <v>105</v>
      </c>
      <c r="M158" s="17">
        <f>SUM(M151:M157)</f>
        <v>75</v>
      </c>
      <c r="N158" s="17">
        <f>SUM(N151:N157)</f>
        <v>30</v>
      </c>
      <c r="O158" s="17">
        <f>SUM(O151:O157)</f>
        <v>30</v>
      </c>
      <c r="P158" s="55" t="s">
        <v>13</v>
      </c>
      <c r="Q158" s="17">
        <f>SUM(Q151:Q157)</f>
        <v>8</v>
      </c>
      <c r="R158" s="17">
        <f>SUM(R151:R157)</f>
        <v>78</v>
      </c>
      <c r="S158" s="17">
        <f>SUM(S151:S157)</f>
        <v>60</v>
      </c>
      <c r="T158" s="55" t="s">
        <v>13</v>
      </c>
      <c r="U158" s="56" t="s">
        <v>13</v>
      </c>
      <c r="V158" s="56" t="s">
        <v>13</v>
      </c>
      <c r="W158" s="56" t="s">
        <v>13</v>
      </c>
      <c r="X158" s="72" t="s">
        <v>13</v>
      </c>
    </row>
    <row r="159" spans="1:24">
      <c r="A159" s="71" t="s">
        <v>26</v>
      </c>
      <c r="B159" s="56">
        <v>3</v>
      </c>
      <c r="C159" s="55" t="s">
        <v>13</v>
      </c>
      <c r="D159" s="55" t="s">
        <v>13</v>
      </c>
      <c r="E159" s="55" t="s">
        <v>13</v>
      </c>
      <c r="F159" s="17">
        <f>SUM(F151:F157)</f>
        <v>0.5</v>
      </c>
      <c r="G159" s="56" t="s">
        <v>13</v>
      </c>
      <c r="H159" s="56" t="s">
        <v>13</v>
      </c>
      <c r="I159" s="56" t="s">
        <v>13</v>
      </c>
      <c r="J159" s="17">
        <f>SUM(J151:J157)</f>
        <v>18</v>
      </c>
      <c r="K159" s="56" t="s">
        <v>13</v>
      </c>
      <c r="L159" s="56" t="s">
        <v>13</v>
      </c>
      <c r="M159" s="56" t="s">
        <v>13</v>
      </c>
      <c r="N159" s="56" t="s">
        <v>13</v>
      </c>
      <c r="O159" s="56" t="s">
        <v>13</v>
      </c>
      <c r="P159" s="17">
        <f>SUM(P151:P157)</f>
        <v>0</v>
      </c>
      <c r="Q159" s="56" t="s">
        <v>13</v>
      </c>
      <c r="R159" s="56" t="s">
        <v>13</v>
      </c>
      <c r="S159" s="55" t="s">
        <v>13</v>
      </c>
      <c r="T159" s="17">
        <f>SUM(T151:T157)</f>
        <v>18</v>
      </c>
      <c r="U159" s="20" t="s">
        <v>13</v>
      </c>
      <c r="V159" s="56" t="s">
        <v>13</v>
      </c>
      <c r="W159" s="56" t="s">
        <v>13</v>
      </c>
      <c r="X159" s="72" t="s">
        <v>13</v>
      </c>
    </row>
    <row r="160" spans="1:24">
      <c r="A160" s="71" t="s">
        <v>78</v>
      </c>
      <c r="B160" s="56">
        <v>3</v>
      </c>
      <c r="C160" s="17">
        <f>SUMIF(H151:H157,"f",C151:C157)</f>
        <v>0</v>
      </c>
      <c r="D160" s="17">
        <f>SUMIF(H151:H157,"f",D151:D157)</f>
        <v>0</v>
      </c>
      <c r="E160" s="17">
        <f>SUMIF(H151:H157,"f",E151:E157)</f>
        <v>0</v>
      </c>
      <c r="F160" s="55" t="s">
        <v>13</v>
      </c>
      <c r="G160" s="56" t="s">
        <v>13</v>
      </c>
      <c r="H160" s="56" t="s">
        <v>13</v>
      </c>
      <c r="I160" s="17">
        <f>SUMIF(H151:H157,"f",I151:I157)</f>
        <v>0</v>
      </c>
      <c r="J160" s="56" t="s">
        <v>13</v>
      </c>
      <c r="K160" s="17">
        <f>SUMIF(H151:H157,"f",K151:K157)</f>
        <v>0</v>
      </c>
      <c r="L160" s="17">
        <f>SUMIF(H151:H157,"f",L151:L157)</f>
        <v>0</v>
      </c>
      <c r="M160" s="17">
        <f>SUMIF(H151:H157,"f",M151:M157)</f>
        <v>0</v>
      </c>
      <c r="N160" s="17">
        <f>SUMIF(H151:H157,"f",N151:N157)</f>
        <v>0</v>
      </c>
      <c r="O160" s="17">
        <f>SUMIF(H151:H157,"f",O151:O157)</f>
        <v>0</v>
      </c>
      <c r="P160" s="56" t="s">
        <v>13</v>
      </c>
      <c r="Q160" s="17">
        <f>SUMIF(H151:H157,"f",Q151:Q157)</f>
        <v>0</v>
      </c>
      <c r="R160" s="17">
        <f>SUMIF(H151:H157,"f",R151:R157)</f>
        <v>0</v>
      </c>
      <c r="S160" s="17">
        <f>SUMIF(H151:H157,"f",S151:S157)</f>
        <v>0</v>
      </c>
      <c r="T160" s="56" t="s">
        <v>13</v>
      </c>
      <c r="U160" s="56" t="s">
        <v>13</v>
      </c>
      <c r="V160" s="56" t="s">
        <v>13</v>
      </c>
      <c r="W160" s="56" t="s">
        <v>13</v>
      </c>
      <c r="X160" s="72" t="s">
        <v>13</v>
      </c>
    </row>
    <row r="161" spans="1:25">
      <c r="A161" s="197" t="s">
        <v>31</v>
      </c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9"/>
    </row>
    <row r="162" spans="1:25" ht="25.5">
      <c r="A162" s="73" t="s">
        <v>156</v>
      </c>
      <c r="B162" s="66">
        <v>3</v>
      </c>
      <c r="C162" s="67">
        <v>2.5</v>
      </c>
      <c r="D162" s="55">
        <f t="shared" ref="D162:D168" si="177">IF(C162&gt;0,K162/(I162/C162),0)</f>
        <v>1.7407407407407407</v>
      </c>
      <c r="E162" s="55">
        <f t="shared" ref="E162:E168" si="178">IF(C162&gt;0,R162/(I162/C162),0)</f>
        <v>0.7592592592592593</v>
      </c>
      <c r="F162" s="55">
        <f t="shared" ref="F162:F168" si="179">IF(U162&gt;0,FLOOR((P162+T162)/U162,0.1),0)</f>
        <v>1.1000000000000001</v>
      </c>
      <c r="G162" s="57" t="s">
        <v>20</v>
      </c>
      <c r="H162" s="57" t="s">
        <v>18</v>
      </c>
      <c r="I162" s="20">
        <f>K162+R162</f>
        <v>67.5</v>
      </c>
      <c r="J162" s="20">
        <f>P162+T162</f>
        <v>30.5</v>
      </c>
      <c r="K162" s="20">
        <f>L162+Q162</f>
        <v>47</v>
      </c>
      <c r="L162" s="20">
        <f>M162+N162</f>
        <v>45</v>
      </c>
      <c r="M162" s="66">
        <v>15</v>
      </c>
      <c r="N162" s="56">
        <f t="shared" ref="N162:N168" si="180">O162+P162</f>
        <v>30</v>
      </c>
      <c r="O162" s="66">
        <v>10</v>
      </c>
      <c r="P162" s="66">
        <v>20</v>
      </c>
      <c r="Q162" s="66">
        <v>2</v>
      </c>
      <c r="R162" s="101">
        <f t="shared" ref="R162:R164" si="181">(C162*U162)-K162</f>
        <v>20.5</v>
      </c>
      <c r="S162" s="67">
        <v>10</v>
      </c>
      <c r="T162" s="126">
        <f t="shared" ref="T162:T164" si="182">R162-S162</f>
        <v>10.5</v>
      </c>
      <c r="U162" s="134">
        <v>27</v>
      </c>
      <c r="V162" s="68">
        <v>55</v>
      </c>
      <c r="W162" s="68">
        <v>20</v>
      </c>
      <c r="X162" s="69">
        <v>25</v>
      </c>
    </row>
    <row r="163" spans="1:25">
      <c r="A163" s="74" t="s">
        <v>157</v>
      </c>
      <c r="B163" s="54">
        <v>3</v>
      </c>
      <c r="C163" s="59">
        <v>2.5</v>
      </c>
      <c r="D163" s="55">
        <f t="shared" si="177"/>
        <v>1.7407407407407407</v>
      </c>
      <c r="E163" s="55">
        <f t="shared" si="178"/>
        <v>0.7592592592592593</v>
      </c>
      <c r="F163" s="60">
        <f t="shared" si="179"/>
        <v>0.70000000000000007</v>
      </c>
      <c r="G163" s="16" t="s">
        <v>20</v>
      </c>
      <c r="H163" s="16" t="s">
        <v>18</v>
      </c>
      <c r="I163" s="61">
        <f t="shared" ref="I163:I168" si="183">K163+R163</f>
        <v>67.5</v>
      </c>
      <c r="J163" s="20">
        <f t="shared" ref="J163:J168" si="184">P163+T163</f>
        <v>20.5</v>
      </c>
      <c r="K163" s="61">
        <f t="shared" ref="K163:K168" si="185">L163+Q163</f>
        <v>47</v>
      </c>
      <c r="L163" s="61">
        <f t="shared" ref="L163:L168" si="186">M163+N163</f>
        <v>45</v>
      </c>
      <c r="M163" s="54">
        <v>15</v>
      </c>
      <c r="N163" s="62">
        <f t="shared" si="180"/>
        <v>30</v>
      </c>
      <c r="O163" s="54">
        <v>20</v>
      </c>
      <c r="P163" s="54">
        <v>10</v>
      </c>
      <c r="Q163" s="54">
        <v>2</v>
      </c>
      <c r="R163" s="101">
        <f t="shared" si="181"/>
        <v>20.5</v>
      </c>
      <c r="S163" s="59">
        <v>10</v>
      </c>
      <c r="T163" s="126">
        <f t="shared" si="182"/>
        <v>10.5</v>
      </c>
      <c r="U163" s="134">
        <v>27</v>
      </c>
      <c r="V163" s="68">
        <v>50</v>
      </c>
      <c r="W163" s="68">
        <v>30</v>
      </c>
      <c r="X163" s="69">
        <v>20</v>
      </c>
    </row>
    <row r="164" spans="1:25" s="51" customFormat="1">
      <c r="A164" s="76" t="s">
        <v>218</v>
      </c>
      <c r="B164" s="54">
        <v>3</v>
      </c>
      <c r="C164" s="59">
        <v>13</v>
      </c>
      <c r="D164" s="101">
        <f t="shared" si="177"/>
        <v>3.2</v>
      </c>
      <c r="E164" s="101">
        <f t="shared" si="178"/>
        <v>9.8000000000000007</v>
      </c>
      <c r="F164" s="102">
        <f t="shared" si="179"/>
        <v>4.8000000000000007</v>
      </c>
      <c r="G164" s="16" t="s">
        <v>15</v>
      </c>
      <c r="H164" s="16" t="s">
        <v>19</v>
      </c>
      <c r="I164" s="103">
        <f t="shared" si="183"/>
        <v>325</v>
      </c>
      <c r="J164" s="104">
        <f t="shared" si="184"/>
        <v>120</v>
      </c>
      <c r="K164" s="103">
        <f t="shared" si="185"/>
        <v>80</v>
      </c>
      <c r="L164" s="103">
        <f t="shared" si="186"/>
        <v>0</v>
      </c>
      <c r="M164" s="54"/>
      <c r="N164" s="105">
        <f t="shared" si="180"/>
        <v>0</v>
      </c>
      <c r="O164" s="54"/>
      <c r="P164" s="54"/>
      <c r="Q164" s="54">
        <v>80</v>
      </c>
      <c r="R164" s="101">
        <f t="shared" si="181"/>
        <v>245</v>
      </c>
      <c r="S164" s="59">
        <v>125</v>
      </c>
      <c r="T164" s="126">
        <f t="shared" si="182"/>
        <v>120</v>
      </c>
      <c r="U164" s="127">
        <v>25</v>
      </c>
      <c r="V164" s="68">
        <v>100</v>
      </c>
      <c r="W164" s="68"/>
      <c r="X164" s="69"/>
      <c r="Y164"/>
    </row>
    <row r="165" spans="1:25">
      <c r="A165" s="76" t="s">
        <v>140</v>
      </c>
      <c r="B165" s="54">
        <v>3</v>
      </c>
      <c r="C165" s="59"/>
      <c r="D165" s="55">
        <f t="shared" si="177"/>
        <v>0</v>
      </c>
      <c r="E165" s="55">
        <f t="shared" si="178"/>
        <v>0</v>
      </c>
      <c r="F165" s="60">
        <f t="shared" si="179"/>
        <v>0</v>
      </c>
      <c r="G165" s="16" t="s">
        <v>15</v>
      </c>
      <c r="H165" s="16" t="s">
        <v>19</v>
      </c>
      <c r="I165" s="61">
        <f t="shared" si="183"/>
        <v>0</v>
      </c>
      <c r="J165" s="20">
        <f t="shared" si="184"/>
        <v>0</v>
      </c>
      <c r="K165" s="61">
        <f t="shared" si="185"/>
        <v>0</v>
      </c>
      <c r="L165" s="61">
        <f t="shared" si="186"/>
        <v>0</v>
      </c>
      <c r="M165" s="54"/>
      <c r="N165" s="62">
        <f t="shared" si="180"/>
        <v>0</v>
      </c>
      <c r="O165" s="54"/>
      <c r="P165" s="54"/>
      <c r="Q165" s="54"/>
      <c r="R165" s="101">
        <f t="shared" ref="R165:R168" si="187">(C165*U165)-K165</f>
        <v>0</v>
      </c>
      <c r="S165" s="59"/>
      <c r="T165" s="126">
        <f t="shared" ref="T165:T168" si="188">R165-S165</f>
        <v>0</v>
      </c>
      <c r="U165" s="128"/>
      <c r="V165" s="63"/>
      <c r="W165" s="63"/>
      <c r="X165" s="64"/>
    </row>
    <row r="166" spans="1:25">
      <c r="A166" s="70"/>
      <c r="B166" s="54">
        <v>3</v>
      </c>
      <c r="C166" s="59"/>
      <c r="D166" s="55">
        <f t="shared" si="177"/>
        <v>0</v>
      </c>
      <c r="E166" s="55">
        <f t="shared" si="178"/>
        <v>0</v>
      </c>
      <c r="F166" s="60">
        <f t="shared" si="179"/>
        <v>0</v>
      </c>
      <c r="G166" s="16"/>
      <c r="H166" s="16"/>
      <c r="I166" s="61">
        <f t="shared" si="183"/>
        <v>0</v>
      </c>
      <c r="J166" s="20">
        <f t="shared" si="184"/>
        <v>0</v>
      </c>
      <c r="K166" s="61">
        <f t="shared" si="185"/>
        <v>0</v>
      </c>
      <c r="L166" s="61">
        <f t="shared" si="186"/>
        <v>0</v>
      </c>
      <c r="M166" s="54"/>
      <c r="N166" s="62">
        <f t="shared" si="180"/>
        <v>0</v>
      </c>
      <c r="O166" s="54"/>
      <c r="P166" s="54"/>
      <c r="Q166" s="54"/>
      <c r="R166" s="101">
        <f t="shared" si="187"/>
        <v>0</v>
      </c>
      <c r="S166" s="59"/>
      <c r="T166" s="126">
        <f t="shared" si="188"/>
        <v>0</v>
      </c>
      <c r="U166" s="128"/>
      <c r="V166" s="63"/>
      <c r="W166" s="63"/>
      <c r="X166" s="64"/>
    </row>
    <row r="167" spans="1:25">
      <c r="A167" s="70"/>
      <c r="B167" s="54">
        <v>3</v>
      </c>
      <c r="C167" s="59"/>
      <c r="D167" s="55">
        <f t="shared" si="177"/>
        <v>0</v>
      </c>
      <c r="E167" s="55">
        <f t="shared" si="178"/>
        <v>0</v>
      </c>
      <c r="F167" s="60">
        <f t="shared" si="179"/>
        <v>0</v>
      </c>
      <c r="G167" s="16"/>
      <c r="H167" s="16"/>
      <c r="I167" s="61">
        <f t="shared" si="183"/>
        <v>0</v>
      </c>
      <c r="J167" s="20">
        <f t="shared" si="184"/>
        <v>0</v>
      </c>
      <c r="K167" s="61">
        <f t="shared" si="185"/>
        <v>0</v>
      </c>
      <c r="L167" s="61">
        <f t="shared" si="186"/>
        <v>0</v>
      </c>
      <c r="M167" s="54"/>
      <c r="N167" s="62">
        <f t="shared" si="180"/>
        <v>0</v>
      </c>
      <c r="O167" s="54"/>
      <c r="P167" s="54"/>
      <c r="Q167" s="54"/>
      <c r="R167" s="101">
        <f t="shared" si="187"/>
        <v>0</v>
      </c>
      <c r="S167" s="59"/>
      <c r="T167" s="126">
        <f t="shared" si="188"/>
        <v>0</v>
      </c>
      <c r="U167" s="128"/>
      <c r="V167" s="63"/>
      <c r="W167" s="63"/>
      <c r="X167" s="64"/>
    </row>
    <row r="168" spans="1:25">
      <c r="A168" s="70"/>
      <c r="B168" s="54">
        <v>3</v>
      </c>
      <c r="C168" s="59"/>
      <c r="D168" s="55">
        <f t="shared" si="177"/>
        <v>0</v>
      </c>
      <c r="E168" s="55">
        <f t="shared" si="178"/>
        <v>0</v>
      </c>
      <c r="F168" s="60">
        <f t="shared" si="179"/>
        <v>0</v>
      </c>
      <c r="G168" s="16"/>
      <c r="H168" s="16"/>
      <c r="I168" s="61">
        <f t="shared" si="183"/>
        <v>0</v>
      </c>
      <c r="J168" s="20">
        <f t="shared" si="184"/>
        <v>0</v>
      </c>
      <c r="K168" s="61">
        <f t="shared" si="185"/>
        <v>0</v>
      </c>
      <c r="L168" s="61">
        <f t="shared" si="186"/>
        <v>0</v>
      </c>
      <c r="M168" s="54"/>
      <c r="N168" s="62">
        <f t="shared" si="180"/>
        <v>0</v>
      </c>
      <c r="O168" s="54"/>
      <c r="P168" s="54"/>
      <c r="Q168" s="54"/>
      <c r="R168" s="101">
        <f t="shared" si="187"/>
        <v>0</v>
      </c>
      <c r="S168" s="59"/>
      <c r="T168" s="126">
        <f t="shared" si="188"/>
        <v>0</v>
      </c>
      <c r="U168" s="128"/>
      <c r="V168" s="63"/>
      <c r="W168" s="63"/>
      <c r="X168" s="64"/>
    </row>
    <row r="169" spans="1:25">
      <c r="A169" s="71" t="s">
        <v>77</v>
      </c>
      <c r="B169" s="56">
        <v>3</v>
      </c>
      <c r="C169" s="17">
        <f>SUM(C162:C168)</f>
        <v>18</v>
      </c>
      <c r="D169" s="17">
        <f>SUM(D162:D168)</f>
        <v>6.681481481481482</v>
      </c>
      <c r="E169" s="17">
        <f>SUM(E162:E168)</f>
        <v>11.31851851851852</v>
      </c>
      <c r="F169" s="55" t="s">
        <v>13</v>
      </c>
      <c r="G169" s="56" t="s">
        <v>13</v>
      </c>
      <c r="H169" s="56" t="s">
        <v>13</v>
      </c>
      <c r="I169" s="17">
        <f>SUM(I162:I168)</f>
        <v>460</v>
      </c>
      <c r="J169" s="55" t="s">
        <v>13</v>
      </c>
      <c r="K169" s="17">
        <f t="shared" ref="K169:O169" si="189">SUM(K162:K168)</f>
        <v>174</v>
      </c>
      <c r="L169" s="17">
        <f t="shared" si="189"/>
        <v>90</v>
      </c>
      <c r="M169" s="17">
        <f t="shared" si="189"/>
        <v>30</v>
      </c>
      <c r="N169" s="17">
        <f t="shared" si="189"/>
        <v>60</v>
      </c>
      <c r="O169" s="17">
        <f t="shared" si="189"/>
        <v>30</v>
      </c>
      <c r="P169" s="55" t="s">
        <v>13</v>
      </c>
      <c r="Q169" s="17">
        <f t="shared" ref="Q169:S169" si="190">SUM(Q162:Q168)</f>
        <v>84</v>
      </c>
      <c r="R169" s="17">
        <f t="shared" si="190"/>
        <v>286</v>
      </c>
      <c r="S169" s="17">
        <f t="shared" si="190"/>
        <v>145</v>
      </c>
      <c r="T169" s="55" t="s">
        <v>13</v>
      </c>
      <c r="U169" s="56" t="s">
        <v>13</v>
      </c>
      <c r="V169" s="56" t="s">
        <v>13</v>
      </c>
      <c r="W169" s="56" t="s">
        <v>13</v>
      </c>
      <c r="X169" s="72" t="s">
        <v>13</v>
      </c>
    </row>
    <row r="170" spans="1:25">
      <c r="A170" s="71" t="s">
        <v>26</v>
      </c>
      <c r="B170" s="56">
        <v>3</v>
      </c>
      <c r="C170" s="55" t="s">
        <v>13</v>
      </c>
      <c r="D170" s="55" t="s">
        <v>13</v>
      </c>
      <c r="E170" s="55" t="s">
        <v>13</v>
      </c>
      <c r="F170" s="17">
        <f>SUM(F162:F168)</f>
        <v>6.6000000000000014</v>
      </c>
      <c r="G170" s="56" t="s">
        <v>13</v>
      </c>
      <c r="H170" s="56" t="s">
        <v>13</v>
      </c>
      <c r="I170" s="56" t="s">
        <v>13</v>
      </c>
      <c r="J170" s="17">
        <f>SUM(J162:J168)</f>
        <v>171</v>
      </c>
      <c r="K170" s="56" t="s">
        <v>13</v>
      </c>
      <c r="L170" s="56" t="s">
        <v>13</v>
      </c>
      <c r="M170" s="56" t="s">
        <v>13</v>
      </c>
      <c r="N170" s="56" t="s">
        <v>13</v>
      </c>
      <c r="O170" s="56" t="s">
        <v>13</v>
      </c>
      <c r="P170" s="17">
        <f>SUM(P162:P168)</f>
        <v>30</v>
      </c>
      <c r="Q170" s="56" t="s">
        <v>13</v>
      </c>
      <c r="R170" s="56" t="s">
        <v>13</v>
      </c>
      <c r="S170" s="55" t="s">
        <v>13</v>
      </c>
      <c r="T170" s="17">
        <f>SUM(T162:T168)</f>
        <v>141</v>
      </c>
      <c r="U170" s="20" t="s">
        <v>13</v>
      </c>
      <c r="V170" s="56" t="s">
        <v>13</v>
      </c>
      <c r="W170" s="56" t="s">
        <v>13</v>
      </c>
      <c r="X170" s="72" t="s">
        <v>13</v>
      </c>
    </row>
    <row r="171" spans="1:25">
      <c r="A171" s="71" t="s">
        <v>78</v>
      </c>
      <c r="B171" s="56">
        <v>3</v>
      </c>
      <c r="C171" s="17">
        <f>SUMIF(H162:H168,"f",C162:C168)</f>
        <v>13</v>
      </c>
      <c r="D171" s="17">
        <f>SUMIF(H162:H168,"f",D162:D168)</f>
        <v>3.2</v>
      </c>
      <c r="E171" s="17">
        <f>SUMIF(H162:H168,"f",E162:E168)</f>
        <v>9.8000000000000007</v>
      </c>
      <c r="F171" s="55" t="s">
        <v>13</v>
      </c>
      <c r="G171" s="56" t="s">
        <v>13</v>
      </c>
      <c r="H171" s="56" t="s">
        <v>13</v>
      </c>
      <c r="I171" s="17">
        <f>SUMIF(H162:H168,"f",I162:I168)</f>
        <v>325</v>
      </c>
      <c r="J171" s="56" t="s">
        <v>13</v>
      </c>
      <c r="K171" s="17">
        <f>SUMIF(H162:H168,"f",K162:K168)</f>
        <v>80</v>
      </c>
      <c r="L171" s="17">
        <f>SUMIF(H162:H168,"f",L162:L168)</f>
        <v>0</v>
      </c>
      <c r="M171" s="17">
        <f>SUMIF(H162:H168,"f",M162:M168)</f>
        <v>0</v>
      </c>
      <c r="N171" s="17">
        <f>SUMIF(H162:H168,"f",N162:N168)</f>
        <v>0</v>
      </c>
      <c r="O171" s="17">
        <f>SUMIF(H162:H168,"f",O162:O168)</f>
        <v>0</v>
      </c>
      <c r="P171" s="56" t="s">
        <v>13</v>
      </c>
      <c r="Q171" s="17">
        <f>SUMIF(H162:H168,"f",Q162:Q168)</f>
        <v>80</v>
      </c>
      <c r="R171" s="17">
        <f>SUMIF(H162:H168,"f",R162:R168)</f>
        <v>245</v>
      </c>
      <c r="S171" s="17">
        <f>SUMIF(H162:H168,"f",S162:S168)</f>
        <v>125</v>
      </c>
      <c r="T171" s="56" t="s">
        <v>13</v>
      </c>
      <c r="U171" s="56" t="s">
        <v>13</v>
      </c>
      <c r="V171" s="56" t="s">
        <v>13</v>
      </c>
      <c r="W171" s="56" t="s">
        <v>13</v>
      </c>
      <c r="X171" s="72" t="s">
        <v>13</v>
      </c>
    </row>
    <row r="172" spans="1:25">
      <c r="A172" s="197" t="s">
        <v>34</v>
      </c>
      <c r="B172" s="198"/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9"/>
    </row>
    <row r="173" spans="1:25" ht="26.25">
      <c r="A173" s="75" t="s">
        <v>220</v>
      </c>
      <c r="B173" s="66">
        <v>3</v>
      </c>
      <c r="C173" s="67">
        <v>3</v>
      </c>
      <c r="D173" s="55">
        <f t="shared" ref="D173:D174" si="191">IF(C173&gt;0,K173/(I173/C173),0)</f>
        <v>1.8</v>
      </c>
      <c r="E173" s="55">
        <f t="shared" ref="E173:E174" si="192">IF(C173&gt;0,R173/(I173/C173),0)</f>
        <v>1.2</v>
      </c>
      <c r="F173" s="55">
        <f t="shared" ref="F173:F174" si="193">IF(U173&gt;0,FLOOR((P173+T173)/U173,0.1),0)</f>
        <v>0.60000000000000009</v>
      </c>
      <c r="G173" s="57" t="s">
        <v>20</v>
      </c>
      <c r="H173" s="57" t="s">
        <v>19</v>
      </c>
      <c r="I173" s="20">
        <f>K173+R173</f>
        <v>75</v>
      </c>
      <c r="J173" s="20">
        <f>P173+T173</f>
        <v>15</v>
      </c>
      <c r="K173" s="20">
        <f>L173+Q173</f>
        <v>45</v>
      </c>
      <c r="L173" s="20">
        <f>M173+N173</f>
        <v>45</v>
      </c>
      <c r="M173" s="66"/>
      <c r="N173" s="56">
        <f t="shared" ref="N173:N174" si="194">O173+P173</f>
        <v>45</v>
      </c>
      <c r="O173" s="66">
        <v>45</v>
      </c>
      <c r="P173" s="66"/>
      <c r="Q173" s="66"/>
      <c r="R173" s="101">
        <f t="shared" ref="R173:R174" si="195">(C173*U173)-K173</f>
        <v>30</v>
      </c>
      <c r="S173" s="67">
        <v>15</v>
      </c>
      <c r="T173" s="126">
        <f t="shared" ref="T173:T174" si="196">R173-S173</f>
        <v>15</v>
      </c>
      <c r="U173" s="127">
        <v>25</v>
      </c>
      <c r="V173" s="68">
        <v>40</v>
      </c>
      <c r="W173" s="68">
        <v>35</v>
      </c>
      <c r="X173" s="69">
        <v>25</v>
      </c>
    </row>
    <row r="174" spans="1:25">
      <c r="A174" s="70"/>
      <c r="B174" s="54">
        <v>3</v>
      </c>
      <c r="C174" s="59"/>
      <c r="D174" s="55">
        <f t="shared" si="191"/>
        <v>0</v>
      </c>
      <c r="E174" s="55">
        <f t="shared" si="192"/>
        <v>0</v>
      </c>
      <c r="F174" s="60">
        <f t="shared" si="193"/>
        <v>0</v>
      </c>
      <c r="G174" s="16"/>
      <c r="H174" s="16"/>
      <c r="I174" s="61">
        <f t="shared" ref="I174" si="197">K174+R174</f>
        <v>0</v>
      </c>
      <c r="J174" s="20">
        <f t="shared" ref="J174" si="198">P174+T174</f>
        <v>0</v>
      </c>
      <c r="K174" s="61">
        <f t="shared" ref="K174" si="199">L174+Q174</f>
        <v>0</v>
      </c>
      <c r="L174" s="61">
        <f t="shared" ref="L174" si="200">M174+N174</f>
        <v>0</v>
      </c>
      <c r="M174" s="54"/>
      <c r="N174" s="62">
        <f t="shared" si="194"/>
        <v>0</v>
      </c>
      <c r="O174" s="54"/>
      <c r="P174" s="54"/>
      <c r="Q174" s="54"/>
      <c r="R174" s="101">
        <f t="shared" si="195"/>
        <v>0</v>
      </c>
      <c r="S174" s="59"/>
      <c r="T174" s="126">
        <f t="shared" si="196"/>
        <v>0</v>
      </c>
      <c r="U174" s="128"/>
      <c r="V174" s="63"/>
      <c r="W174" s="63"/>
      <c r="X174" s="64"/>
    </row>
    <row r="175" spans="1:25">
      <c r="A175" s="71" t="s">
        <v>77</v>
      </c>
      <c r="B175" s="56">
        <v>3</v>
      </c>
      <c r="C175" s="17">
        <f>SUM(C173:C174)</f>
        <v>3</v>
      </c>
      <c r="D175" s="17">
        <f>SUM(D173:D174)</f>
        <v>1.8</v>
      </c>
      <c r="E175" s="17">
        <f>SUM(E173:E174)</f>
        <v>1.2</v>
      </c>
      <c r="F175" s="55" t="s">
        <v>13</v>
      </c>
      <c r="G175" s="56" t="s">
        <v>13</v>
      </c>
      <c r="H175" s="56" t="s">
        <v>13</v>
      </c>
      <c r="I175" s="17">
        <f>SUM(I173:I174)</f>
        <v>75</v>
      </c>
      <c r="J175" s="55" t="s">
        <v>13</v>
      </c>
      <c r="K175" s="17">
        <f>SUM(K173:K174)</f>
        <v>45</v>
      </c>
      <c r="L175" s="17">
        <f>SUM(L173:L174)</f>
        <v>45</v>
      </c>
      <c r="M175" s="17">
        <f>SUM(M173:M174)</f>
        <v>0</v>
      </c>
      <c r="N175" s="17">
        <f>SUM(N173:N174)</f>
        <v>45</v>
      </c>
      <c r="O175" s="17">
        <f>SUM(O173:O174)</f>
        <v>45</v>
      </c>
      <c r="P175" s="55" t="s">
        <v>13</v>
      </c>
      <c r="Q175" s="17">
        <f>SUM(Q173:Q174)</f>
        <v>0</v>
      </c>
      <c r="R175" s="17">
        <f>SUM(R173:R174)</f>
        <v>30</v>
      </c>
      <c r="S175" s="17">
        <f>SUM(S173:S174)</f>
        <v>15</v>
      </c>
      <c r="T175" s="55" t="s">
        <v>13</v>
      </c>
      <c r="U175" s="56" t="s">
        <v>13</v>
      </c>
      <c r="V175" s="56" t="s">
        <v>13</v>
      </c>
      <c r="W175" s="56" t="s">
        <v>13</v>
      </c>
      <c r="X175" s="72" t="s">
        <v>13</v>
      </c>
    </row>
    <row r="176" spans="1:25">
      <c r="A176" s="71" t="s">
        <v>26</v>
      </c>
      <c r="B176" s="56">
        <v>3</v>
      </c>
      <c r="C176" s="55" t="s">
        <v>13</v>
      </c>
      <c r="D176" s="55" t="s">
        <v>13</v>
      </c>
      <c r="E176" s="55" t="s">
        <v>13</v>
      </c>
      <c r="F176" s="17">
        <f>SUM(F173:F174)</f>
        <v>0.60000000000000009</v>
      </c>
      <c r="G176" s="56" t="s">
        <v>13</v>
      </c>
      <c r="H176" s="56" t="s">
        <v>13</v>
      </c>
      <c r="I176" s="56" t="s">
        <v>13</v>
      </c>
      <c r="J176" s="17">
        <f>SUM(J173:J174)</f>
        <v>15</v>
      </c>
      <c r="K176" s="56" t="s">
        <v>13</v>
      </c>
      <c r="L176" s="56" t="s">
        <v>13</v>
      </c>
      <c r="M176" s="56" t="s">
        <v>13</v>
      </c>
      <c r="N176" s="56" t="s">
        <v>13</v>
      </c>
      <c r="O176" s="56" t="s">
        <v>13</v>
      </c>
      <c r="P176" s="17">
        <f>SUM(P173:P174)</f>
        <v>0</v>
      </c>
      <c r="Q176" s="56" t="s">
        <v>13</v>
      </c>
      <c r="R176" s="56" t="s">
        <v>13</v>
      </c>
      <c r="S176" s="55" t="s">
        <v>13</v>
      </c>
      <c r="T176" s="17">
        <f>SUM(T173:T174)</f>
        <v>15</v>
      </c>
      <c r="U176" s="20" t="s">
        <v>13</v>
      </c>
      <c r="V176" s="56" t="s">
        <v>13</v>
      </c>
      <c r="W176" s="56" t="s">
        <v>13</v>
      </c>
      <c r="X176" s="72" t="s">
        <v>13</v>
      </c>
    </row>
    <row r="177" spans="1:24">
      <c r="A177" s="71" t="s">
        <v>78</v>
      </c>
      <c r="B177" s="56">
        <v>3</v>
      </c>
      <c r="C177" s="17">
        <f>SUMIF(H173:H174,"f",C173:C174)</f>
        <v>3</v>
      </c>
      <c r="D177" s="17">
        <f>SUMIF(H173:H174,"f",D173:D174)</f>
        <v>1.8</v>
      </c>
      <c r="E177" s="17">
        <f>SUMIF(H173:H174,"f",E173:E174)</f>
        <v>1.2</v>
      </c>
      <c r="F177" s="55" t="s">
        <v>13</v>
      </c>
      <c r="G177" s="56" t="s">
        <v>13</v>
      </c>
      <c r="H177" s="56" t="s">
        <v>13</v>
      </c>
      <c r="I177" s="17">
        <f>SUMIF(H173:H174,"f",I173:I174)</f>
        <v>75</v>
      </c>
      <c r="J177" s="56" t="s">
        <v>13</v>
      </c>
      <c r="K177" s="17">
        <f>SUMIF(H173:H174,"f",K173:K174)</f>
        <v>45</v>
      </c>
      <c r="L177" s="17">
        <f>SUMIF(H173:H174,"f",L173:L174)</f>
        <v>45</v>
      </c>
      <c r="M177" s="17">
        <f>SUMIF(H173:H174,"f",M173:M174)</f>
        <v>0</v>
      </c>
      <c r="N177" s="17">
        <f>SUMIF(H173:H174,"f",N173:N174)</f>
        <v>45</v>
      </c>
      <c r="O177" s="17">
        <f>SUMIF(H173:H174,"f",O173:O174)</f>
        <v>45</v>
      </c>
      <c r="P177" s="56" t="s">
        <v>13</v>
      </c>
      <c r="Q177" s="17">
        <f>SUMIF(H173:H174,"f",Q173:Q174)</f>
        <v>0</v>
      </c>
      <c r="R177" s="17">
        <f>SUMIF(H173:H174,"f",R173:R174)</f>
        <v>30</v>
      </c>
      <c r="S177" s="17">
        <f>SUMIF(H173:H174,"f",S173:S174)</f>
        <v>15</v>
      </c>
      <c r="T177" s="56" t="s">
        <v>13</v>
      </c>
      <c r="U177" s="56" t="s">
        <v>13</v>
      </c>
      <c r="V177" s="56" t="s">
        <v>13</v>
      </c>
      <c r="W177" s="56" t="s">
        <v>13</v>
      </c>
      <c r="X177" s="72" t="s">
        <v>13</v>
      </c>
    </row>
    <row r="178" spans="1:24">
      <c r="A178" s="197" t="s">
        <v>32</v>
      </c>
      <c r="B178" s="198"/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9"/>
    </row>
    <row r="179" spans="1:24">
      <c r="A179" s="70"/>
      <c r="B179" s="54">
        <v>3</v>
      </c>
      <c r="C179" s="59"/>
      <c r="D179" s="55">
        <f t="shared" ref="D179:D183" si="201">IF(C179&gt;0,K179/(I179/C179),0)</f>
        <v>0</v>
      </c>
      <c r="E179" s="55">
        <f t="shared" ref="E179:E183" si="202">IF(C179&gt;0,R179/(I179/C179),0)</f>
        <v>0</v>
      </c>
      <c r="F179" s="60">
        <f t="shared" ref="F179:F183" si="203">IF(U179&gt;0,FLOOR((P179+T179)/U179,0.1),0)</f>
        <v>0</v>
      </c>
      <c r="G179" s="16"/>
      <c r="H179" s="16"/>
      <c r="I179" s="61">
        <f>K179+R179</f>
        <v>0</v>
      </c>
      <c r="J179" s="20">
        <f>P179+T179</f>
        <v>0</v>
      </c>
      <c r="K179" s="61">
        <f>L179+Q179</f>
        <v>0</v>
      </c>
      <c r="L179" s="61">
        <f>M179+N179</f>
        <v>0</v>
      </c>
      <c r="M179" s="54"/>
      <c r="N179" s="62">
        <f t="shared" ref="N179:N183" si="204">O179+P179</f>
        <v>0</v>
      </c>
      <c r="O179" s="54"/>
      <c r="P179" s="54"/>
      <c r="Q179" s="54"/>
      <c r="R179" s="101">
        <f t="shared" ref="R179:R183" si="205">(C179*U179)-K179</f>
        <v>0</v>
      </c>
      <c r="S179" s="59"/>
      <c r="T179" s="126">
        <f t="shared" ref="T179:T183" si="206">R179-S179</f>
        <v>0</v>
      </c>
      <c r="U179" s="128"/>
      <c r="V179" s="63"/>
      <c r="W179" s="63"/>
      <c r="X179" s="64"/>
    </row>
    <row r="180" spans="1:24">
      <c r="A180" s="70"/>
      <c r="B180" s="54">
        <v>3</v>
      </c>
      <c r="C180" s="59"/>
      <c r="D180" s="55">
        <f t="shared" si="201"/>
        <v>0</v>
      </c>
      <c r="E180" s="55">
        <f t="shared" si="202"/>
        <v>0</v>
      </c>
      <c r="F180" s="60">
        <f t="shared" si="203"/>
        <v>0</v>
      </c>
      <c r="G180" s="16"/>
      <c r="H180" s="16"/>
      <c r="I180" s="61">
        <f t="shared" ref="I180:I183" si="207">K180+R180</f>
        <v>0</v>
      </c>
      <c r="J180" s="20">
        <f t="shared" ref="J180:J183" si="208">P180+T180</f>
        <v>0</v>
      </c>
      <c r="K180" s="61">
        <f t="shared" ref="K180:K183" si="209">L180+Q180</f>
        <v>0</v>
      </c>
      <c r="L180" s="61">
        <f t="shared" ref="L180:L183" si="210">M180+N180</f>
        <v>0</v>
      </c>
      <c r="M180" s="54"/>
      <c r="N180" s="62">
        <f t="shared" si="204"/>
        <v>0</v>
      </c>
      <c r="O180" s="54"/>
      <c r="P180" s="54"/>
      <c r="Q180" s="54"/>
      <c r="R180" s="101">
        <f t="shared" si="205"/>
        <v>0</v>
      </c>
      <c r="S180" s="59"/>
      <c r="T180" s="126">
        <f t="shared" si="206"/>
        <v>0</v>
      </c>
      <c r="U180" s="128"/>
      <c r="V180" s="63"/>
      <c r="W180" s="63"/>
      <c r="X180" s="64"/>
    </row>
    <row r="181" spans="1:24">
      <c r="A181" s="70"/>
      <c r="B181" s="54">
        <v>3</v>
      </c>
      <c r="C181" s="59"/>
      <c r="D181" s="55">
        <f t="shared" si="201"/>
        <v>0</v>
      </c>
      <c r="E181" s="55">
        <f t="shared" si="202"/>
        <v>0</v>
      </c>
      <c r="F181" s="60">
        <f t="shared" si="203"/>
        <v>0</v>
      </c>
      <c r="G181" s="16"/>
      <c r="H181" s="16"/>
      <c r="I181" s="61">
        <f t="shared" si="207"/>
        <v>0</v>
      </c>
      <c r="J181" s="20">
        <f t="shared" si="208"/>
        <v>0</v>
      </c>
      <c r="K181" s="61">
        <f t="shared" si="209"/>
        <v>0</v>
      </c>
      <c r="L181" s="61">
        <f t="shared" si="210"/>
        <v>0</v>
      </c>
      <c r="M181" s="54"/>
      <c r="N181" s="62">
        <f t="shared" si="204"/>
        <v>0</v>
      </c>
      <c r="O181" s="54"/>
      <c r="P181" s="54"/>
      <c r="Q181" s="54"/>
      <c r="R181" s="101">
        <f t="shared" si="205"/>
        <v>0</v>
      </c>
      <c r="S181" s="59"/>
      <c r="T181" s="126">
        <f t="shared" si="206"/>
        <v>0</v>
      </c>
      <c r="U181" s="128"/>
      <c r="V181" s="63"/>
      <c r="W181" s="63"/>
      <c r="X181" s="64"/>
    </row>
    <row r="182" spans="1:24">
      <c r="A182" s="70"/>
      <c r="B182" s="54">
        <v>3</v>
      </c>
      <c r="C182" s="59"/>
      <c r="D182" s="55">
        <f t="shared" si="201"/>
        <v>0</v>
      </c>
      <c r="E182" s="55">
        <f t="shared" si="202"/>
        <v>0</v>
      </c>
      <c r="F182" s="60">
        <f t="shared" si="203"/>
        <v>0</v>
      </c>
      <c r="G182" s="16"/>
      <c r="H182" s="16"/>
      <c r="I182" s="61">
        <f t="shared" si="207"/>
        <v>0</v>
      </c>
      <c r="J182" s="20">
        <f t="shared" si="208"/>
        <v>0</v>
      </c>
      <c r="K182" s="61">
        <f t="shared" si="209"/>
        <v>0</v>
      </c>
      <c r="L182" s="61">
        <f t="shared" si="210"/>
        <v>0</v>
      </c>
      <c r="M182" s="54"/>
      <c r="N182" s="62">
        <f t="shared" si="204"/>
        <v>0</v>
      </c>
      <c r="O182" s="54"/>
      <c r="P182" s="54"/>
      <c r="Q182" s="54"/>
      <c r="R182" s="101">
        <f t="shared" si="205"/>
        <v>0</v>
      </c>
      <c r="S182" s="59"/>
      <c r="T182" s="126">
        <f t="shared" si="206"/>
        <v>0</v>
      </c>
      <c r="U182" s="128"/>
      <c r="V182" s="63"/>
      <c r="W182" s="63"/>
      <c r="X182" s="64"/>
    </row>
    <row r="183" spans="1:24">
      <c r="A183" s="70"/>
      <c r="B183" s="54">
        <v>3</v>
      </c>
      <c r="C183" s="59"/>
      <c r="D183" s="55">
        <f t="shared" si="201"/>
        <v>0</v>
      </c>
      <c r="E183" s="55">
        <f t="shared" si="202"/>
        <v>0</v>
      </c>
      <c r="F183" s="60">
        <f t="shared" si="203"/>
        <v>0</v>
      </c>
      <c r="G183" s="16"/>
      <c r="H183" s="16"/>
      <c r="I183" s="61">
        <f t="shared" si="207"/>
        <v>0</v>
      </c>
      <c r="J183" s="20">
        <f t="shared" si="208"/>
        <v>0</v>
      </c>
      <c r="K183" s="61">
        <f t="shared" si="209"/>
        <v>0</v>
      </c>
      <c r="L183" s="61">
        <f t="shared" si="210"/>
        <v>0</v>
      </c>
      <c r="M183" s="54"/>
      <c r="N183" s="62">
        <f t="shared" si="204"/>
        <v>0</v>
      </c>
      <c r="O183" s="54"/>
      <c r="P183" s="54"/>
      <c r="Q183" s="54"/>
      <c r="R183" s="101">
        <f t="shared" si="205"/>
        <v>0</v>
      </c>
      <c r="S183" s="59"/>
      <c r="T183" s="126">
        <f t="shared" si="206"/>
        <v>0</v>
      </c>
      <c r="U183" s="128"/>
      <c r="V183" s="63"/>
      <c r="W183" s="63"/>
      <c r="X183" s="64"/>
    </row>
    <row r="184" spans="1:24">
      <c r="A184" s="71" t="s">
        <v>77</v>
      </c>
      <c r="B184" s="56">
        <v>3</v>
      </c>
      <c r="C184" s="17">
        <f>SUM(C179:C183)</f>
        <v>0</v>
      </c>
      <c r="D184" s="17">
        <f>SUM(D179:D183)</f>
        <v>0</v>
      </c>
      <c r="E184" s="17">
        <f>SUM(E179:E183)</f>
        <v>0</v>
      </c>
      <c r="F184" s="55" t="s">
        <v>13</v>
      </c>
      <c r="G184" s="56" t="s">
        <v>13</v>
      </c>
      <c r="H184" s="56" t="s">
        <v>13</v>
      </c>
      <c r="I184" s="17">
        <f>SUM(I179:I183)</f>
        <v>0</v>
      </c>
      <c r="J184" s="55" t="s">
        <v>13</v>
      </c>
      <c r="K184" s="17">
        <f>SUM(K179:K183)</f>
        <v>0</v>
      </c>
      <c r="L184" s="17">
        <f>SUM(L179:L183)</f>
        <v>0</v>
      </c>
      <c r="M184" s="17">
        <f>SUM(M179:M183)</f>
        <v>0</v>
      </c>
      <c r="N184" s="17">
        <f>SUM(N179:N183)</f>
        <v>0</v>
      </c>
      <c r="O184" s="17">
        <f>SUM(O179:O183)</f>
        <v>0</v>
      </c>
      <c r="P184" s="55" t="s">
        <v>13</v>
      </c>
      <c r="Q184" s="17">
        <f>SUM(Q179:Q183)</f>
        <v>0</v>
      </c>
      <c r="R184" s="17">
        <f>SUM(R179:R183)</f>
        <v>0</v>
      </c>
      <c r="S184" s="17">
        <f>SUM(S179:S183)</f>
        <v>0</v>
      </c>
      <c r="T184" s="55" t="s">
        <v>13</v>
      </c>
      <c r="U184" s="56" t="s">
        <v>13</v>
      </c>
      <c r="V184" s="56" t="s">
        <v>13</v>
      </c>
      <c r="W184" s="56" t="s">
        <v>13</v>
      </c>
      <c r="X184" s="72" t="s">
        <v>13</v>
      </c>
    </row>
    <row r="185" spans="1:24">
      <c r="A185" s="71" t="s">
        <v>26</v>
      </c>
      <c r="B185" s="56">
        <v>3</v>
      </c>
      <c r="C185" s="55" t="s">
        <v>13</v>
      </c>
      <c r="D185" s="55" t="s">
        <v>13</v>
      </c>
      <c r="E185" s="55" t="s">
        <v>13</v>
      </c>
      <c r="F185" s="17">
        <f>SUM(F179:F183)</f>
        <v>0</v>
      </c>
      <c r="G185" s="56" t="s">
        <v>13</v>
      </c>
      <c r="H185" s="56" t="s">
        <v>13</v>
      </c>
      <c r="I185" s="56" t="s">
        <v>13</v>
      </c>
      <c r="J185" s="17">
        <f>SUM(J179:J183)</f>
        <v>0</v>
      </c>
      <c r="K185" s="56" t="s">
        <v>13</v>
      </c>
      <c r="L185" s="56" t="s">
        <v>13</v>
      </c>
      <c r="M185" s="56" t="s">
        <v>13</v>
      </c>
      <c r="N185" s="56" t="s">
        <v>13</v>
      </c>
      <c r="O185" s="56" t="s">
        <v>13</v>
      </c>
      <c r="P185" s="17">
        <f>SUM(P179:P183)</f>
        <v>0</v>
      </c>
      <c r="Q185" s="56" t="s">
        <v>13</v>
      </c>
      <c r="R185" s="56" t="s">
        <v>13</v>
      </c>
      <c r="S185" s="55" t="s">
        <v>13</v>
      </c>
      <c r="T185" s="17">
        <f>SUM(T179:T183)</f>
        <v>0</v>
      </c>
      <c r="U185" s="20" t="s">
        <v>13</v>
      </c>
      <c r="V185" s="56" t="s">
        <v>13</v>
      </c>
      <c r="W185" s="56" t="s">
        <v>13</v>
      </c>
      <c r="X185" s="72" t="s">
        <v>13</v>
      </c>
    </row>
    <row r="186" spans="1:24">
      <c r="A186" s="71" t="s">
        <v>78</v>
      </c>
      <c r="B186" s="56">
        <v>3</v>
      </c>
      <c r="C186" s="17">
        <f>SUMIF(H179:H183,"f",C179:C183)</f>
        <v>0</v>
      </c>
      <c r="D186" s="17">
        <f>SUMIF(H179:H183,"f",D179:D183)</f>
        <v>0</v>
      </c>
      <c r="E186" s="17">
        <f>SUMIF(H179:H183,"f",E179:E183)</f>
        <v>0</v>
      </c>
      <c r="F186" s="55" t="s">
        <v>13</v>
      </c>
      <c r="G186" s="56" t="s">
        <v>13</v>
      </c>
      <c r="H186" s="56" t="s">
        <v>13</v>
      </c>
      <c r="I186" s="17">
        <f>SUMIF(H179:H183,"f",I179:I183)</f>
        <v>0</v>
      </c>
      <c r="J186" s="56" t="s">
        <v>13</v>
      </c>
      <c r="K186" s="17">
        <f>SUMIF(H179:H183,"f",K179:K183)</f>
        <v>0</v>
      </c>
      <c r="L186" s="17">
        <f>SUMIF(H179:H183,"f",L179:L183)</f>
        <v>0</v>
      </c>
      <c r="M186" s="17">
        <f>SUMIF(H179:H183,"f",M179:M183)</f>
        <v>0</v>
      </c>
      <c r="N186" s="17">
        <f>SUMIF(H179:H183,"f",N179:N183)</f>
        <v>0</v>
      </c>
      <c r="O186" s="17">
        <f>SUMIF(H179:H183,"f",O179:O183)</f>
        <v>0</v>
      </c>
      <c r="P186" s="56" t="s">
        <v>13</v>
      </c>
      <c r="Q186" s="17">
        <f>SUMIF(H179:H183,"f",Q179:Q183)</f>
        <v>0</v>
      </c>
      <c r="R186" s="17">
        <f>SUMIF(H179:H183,"f",R179:R183)</f>
        <v>0</v>
      </c>
      <c r="S186" s="17">
        <f>SUMIF(H179:H183,"f",S179:S183)</f>
        <v>0</v>
      </c>
      <c r="T186" s="56" t="s">
        <v>13</v>
      </c>
      <c r="U186" s="56" t="s">
        <v>13</v>
      </c>
      <c r="V186" s="56" t="s">
        <v>13</v>
      </c>
      <c r="W186" s="56" t="s">
        <v>13</v>
      </c>
      <c r="X186" s="72" t="s">
        <v>13</v>
      </c>
    </row>
    <row r="187" spans="1:24">
      <c r="A187" s="197" t="s">
        <v>33</v>
      </c>
      <c r="B187" s="198"/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9"/>
    </row>
    <row r="188" spans="1:24">
      <c r="A188" s="70"/>
      <c r="B188" s="54">
        <v>3</v>
      </c>
      <c r="C188" s="59"/>
      <c r="D188" s="55">
        <f t="shared" ref="D188:D189" si="211">IF(C188&gt;0,K188/(I188/C188),0)</f>
        <v>0</v>
      </c>
      <c r="E188" s="55">
        <f t="shared" ref="E188:E189" si="212">IF(C188&gt;0,R188/(I188/C188),0)</f>
        <v>0</v>
      </c>
      <c r="F188" s="60">
        <f t="shared" ref="F188:F189" si="213">IF(U188&gt;0,FLOOR((P188+T188)/U188,0.1),0)</f>
        <v>0</v>
      </c>
      <c r="G188" s="16"/>
      <c r="H188" s="16"/>
      <c r="I188" s="61">
        <f>K188+R188</f>
        <v>0</v>
      </c>
      <c r="J188" s="20">
        <f>P188+T188</f>
        <v>0</v>
      </c>
      <c r="K188" s="61">
        <f>L188+Q188</f>
        <v>0</v>
      </c>
      <c r="L188" s="61">
        <f>M188+N188</f>
        <v>0</v>
      </c>
      <c r="M188" s="54"/>
      <c r="N188" s="62">
        <f t="shared" ref="N188:N189" si="214">O188+P188</f>
        <v>0</v>
      </c>
      <c r="O188" s="54"/>
      <c r="P188" s="54"/>
      <c r="Q188" s="54"/>
      <c r="R188" s="101">
        <f t="shared" ref="R188:R189" si="215">(C188*U188)-K188</f>
        <v>0</v>
      </c>
      <c r="S188" s="59"/>
      <c r="T188" s="126">
        <f t="shared" ref="T188:T189" si="216">R188-S188</f>
        <v>0</v>
      </c>
      <c r="U188" s="128"/>
      <c r="V188" s="63"/>
      <c r="W188" s="63"/>
      <c r="X188" s="64"/>
    </row>
    <row r="189" spans="1:24">
      <c r="A189" s="70"/>
      <c r="B189" s="54">
        <v>3</v>
      </c>
      <c r="C189" s="59"/>
      <c r="D189" s="55">
        <f t="shared" si="211"/>
        <v>0</v>
      </c>
      <c r="E189" s="55">
        <f t="shared" si="212"/>
        <v>0</v>
      </c>
      <c r="F189" s="60">
        <f t="shared" si="213"/>
        <v>0</v>
      </c>
      <c r="G189" s="16"/>
      <c r="H189" s="16"/>
      <c r="I189" s="61">
        <f t="shared" ref="I189" si="217">K189+R189</f>
        <v>0</v>
      </c>
      <c r="J189" s="20">
        <f t="shared" ref="J189" si="218">P189+T189</f>
        <v>0</v>
      </c>
      <c r="K189" s="61">
        <f t="shared" ref="K189" si="219">L189+Q189</f>
        <v>0</v>
      </c>
      <c r="L189" s="61">
        <f t="shared" ref="L189" si="220">M189+N189</f>
        <v>0</v>
      </c>
      <c r="M189" s="54"/>
      <c r="N189" s="62">
        <f t="shared" si="214"/>
        <v>0</v>
      </c>
      <c r="O189" s="54"/>
      <c r="P189" s="54"/>
      <c r="Q189" s="54"/>
      <c r="R189" s="101">
        <f t="shared" si="215"/>
        <v>0</v>
      </c>
      <c r="S189" s="59"/>
      <c r="T189" s="126">
        <f t="shared" si="216"/>
        <v>0</v>
      </c>
      <c r="U189" s="128"/>
      <c r="V189" s="63"/>
      <c r="W189" s="63"/>
      <c r="X189" s="64"/>
    </row>
    <row r="190" spans="1:24">
      <c r="A190" s="71" t="s">
        <v>77</v>
      </c>
      <c r="B190" s="56">
        <v>3</v>
      </c>
      <c r="C190" s="17">
        <f>SUM(C188:C189)</f>
        <v>0</v>
      </c>
      <c r="D190" s="17">
        <f>SUM(D188:D189)</f>
        <v>0</v>
      </c>
      <c r="E190" s="17">
        <f>SUM(E188:E189)</f>
        <v>0</v>
      </c>
      <c r="F190" s="55" t="s">
        <v>13</v>
      </c>
      <c r="G190" s="56" t="s">
        <v>13</v>
      </c>
      <c r="H190" s="56" t="s">
        <v>13</v>
      </c>
      <c r="I190" s="17">
        <f>SUM(I188:I189)</f>
        <v>0</v>
      </c>
      <c r="J190" s="55" t="s">
        <v>13</v>
      </c>
      <c r="K190" s="17">
        <f>SUM(K188:K189)</f>
        <v>0</v>
      </c>
      <c r="L190" s="17">
        <f>SUM(L188:L189)</f>
        <v>0</v>
      </c>
      <c r="M190" s="17">
        <f>SUM(M188:M189)</f>
        <v>0</v>
      </c>
      <c r="N190" s="17">
        <f>SUM(N188:N189)</f>
        <v>0</v>
      </c>
      <c r="O190" s="17">
        <f>SUM(O188:O189)</f>
        <v>0</v>
      </c>
      <c r="P190" s="55" t="s">
        <v>13</v>
      </c>
      <c r="Q190" s="17">
        <f>SUM(Q188:Q189)</f>
        <v>0</v>
      </c>
      <c r="R190" s="17">
        <f>SUM(R188:R189)</f>
        <v>0</v>
      </c>
      <c r="S190" s="17">
        <f>SUM(S188:S189)</f>
        <v>0</v>
      </c>
      <c r="T190" s="55" t="s">
        <v>13</v>
      </c>
      <c r="U190" s="56" t="s">
        <v>13</v>
      </c>
      <c r="V190" s="56" t="s">
        <v>13</v>
      </c>
      <c r="W190" s="56" t="s">
        <v>13</v>
      </c>
      <c r="X190" s="72" t="s">
        <v>13</v>
      </c>
    </row>
    <row r="191" spans="1:24">
      <c r="A191" s="71" t="s">
        <v>26</v>
      </c>
      <c r="B191" s="56">
        <v>3</v>
      </c>
      <c r="C191" s="55" t="s">
        <v>13</v>
      </c>
      <c r="D191" s="55" t="s">
        <v>13</v>
      </c>
      <c r="E191" s="55" t="s">
        <v>13</v>
      </c>
      <c r="F191" s="17">
        <f>SUM(F188:F189)</f>
        <v>0</v>
      </c>
      <c r="G191" s="56" t="s">
        <v>13</v>
      </c>
      <c r="H191" s="56" t="s">
        <v>13</v>
      </c>
      <c r="I191" s="56" t="s">
        <v>13</v>
      </c>
      <c r="J191" s="17">
        <f>SUM(J188:J189)</f>
        <v>0</v>
      </c>
      <c r="K191" s="56" t="s">
        <v>13</v>
      </c>
      <c r="L191" s="56" t="s">
        <v>13</v>
      </c>
      <c r="M191" s="56" t="s">
        <v>13</v>
      </c>
      <c r="N191" s="56" t="s">
        <v>13</v>
      </c>
      <c r="O191" s="56" t="s">
        <v>13</v>
      </c>
      <c r="P191" s="17">
        <f>SUM(P188:P189)</f>
        <v>0</v>
      </c>
      <c r="Q191" s="56" t="s">
        <v>13</v>
      </c>
      <c r="R191" s="56" t="s">
        <v>13</v>
      </c>
      <c r="S191" s="55" t="s">
        <v>13</v>
      </c>
      <c r="T191" s="17">
        <f>SUM(T188:T189)</f>
        <v>0</v>
      </c>
      <c r="U191" s="20" t="s">
        <v>13</v>
      </c>
      <c r="V191" s="56" t="s">
        <v>13</v>
      </c>
      <c r="W191" s="56" t="s">
        <v>13</v>
      </c>
      <c r="X191" s="72" t="s">
        <v>13</v>
      </c>
    </row>
    <row r="192" spans="1:24">
      <c r="A192" s="71" t="s">
        <v>78</v>
      </c>
      <c r="B192" s="56">
        <v>3</v>
      </c>
      <c r="C192" s="17">
        <f>SUMIF(H188:H189,"f",C188:C189)</f>
        <v>0</v>
      </c>
      <c r="D192" s="17">
        <f>SUMIF(H188:H189,"f",D188:D189)</f>
        <v>0</v>
      </c>
      <c r="E192" s="17">
        <f>SUMIF(H188:H189,"f",E188:E189)</f>
        <v>0</v>
      </c>
      <c r="F192" s="55" t="s">
        <v>13</v>
      </c>
      <c r="G192" s="56" t="s">
        <v>13</v>
      </c>
      <c r="H192" s="56" t="s">
        <v>13</v>
      </c>
      <c r="I192" s="17">
        <f>SUMIF(H188:H189,"f",I188:I189)</f>
        <v>0</v>
      </c>
      <c r="J192" s="56" t="s">
        <v>13</v>
      </c>
      <c r="K192" s="17">
        <f>SUMIF(H188:H189,"f",K188:K189)</f>
        <v>0</v>
      </c>
      <c r="L192" s="17">
        <f>SUMIF(H188:H189,"f",L188:L189)</f>
        <v>0</v>
      </c>
      <c r="M192" s="17">
        <f>SUMIF(H188:H189,"f",M188:M189)</f>
        <v>0</v>
      </c>
      <c r="N192" s="17">
        <f>SUMIF(H188:H189,"f",N188:N189)</f>
        <v>0</v>
      </c>
      <c r="O192" s="17">
        <f>SUMIF(H188:H189,"f",O188:O189)</f>
        <v>0</v>
      </c>
      <c r="P192" s="56" t="s">
        <v>13</v>
      </c>
      <c r="Q192" s="17">
        <f>SUMIF(H188:H189,"f",Q188:Q189)</f>
        <v>0</v>
      </c>
      <c r="R192" s="17">
        <f>SUMIF(H188:H189,"f",R188:R189)</f>
        <v>0</v>
      </c>
      <c r="S192" s="17">
        <f>SUMIF(H188:H189,"f",S188:S189)</f>
        <v>0</v>
      </c>
      <c r="T192" s="56" t="s">
        <v>13</v>
      </c>
      <c r="U192" s="56" t="s">
        <v>13</v>
      </c>
      <c r="V192" s="56" t="s">
        <v>13</v>
      </c>
      <c r="W192" s="56" t="s">
        <v>13</v>
      </c>
      <c r="X192" s="72" t="s">
        <v>13</v>
      </c>
    </row>
    <row r="193" spans="1:24" ht="16.5">
      <c r="A193" s="77" t="s">
        <v>76</v>
      </c>
      <c r="B193" s="78">
        <v>3</v>
      </c>
      <c r="C193" s="79">
        <f>SUM(C140,C147,C158,C169,C175,C184,C190)</f>
        <v>30</v>
      </c>
      <c r="D193" s="79">
        <f>SUM(D140,D147,D158,D169,D175,D184,D190)</f>
        <v>13.623243933588762</v>
      </c>
      <c r="E193" s="79">
        <f>SUM(E140,E147,E158,E169,E175,E184,E190)</f>
        <v>16.376756066411239</v>
      </c>
      <c r="F193" s="79">
        <f>SUM(F141,F148,F159,F170,F176,F185,F191)</f>
        <v>7.7000000000000011</v>
      </c>
      <c r="G193" s="80" t="s">
        <v>13</v>
      </c>
      <c r="H193" s="80" t="s">
        <v>13</v>
      </c>
      <c r="I193" s="79">
        <f>SUM(I140,I147,I158,I169,I175,I184,I190)</f>
        <v>786</v>
      </c>
      <c r="J193" s="79">
        <f>SUM(J141,J148,J159,J170,J176,J185,J191)</f>
        <v>204</v>
      </c>
      <c r="K193" s="79">
        <f>SUM(K140,K147,K158,K169,K175,K184,K190)</f>
        <v>362</v>
      </c>
      <c r="L193" s="79">
        <f>SUM(L140,L147,L158,L169,L175,L184,L190)</f>
        <v>270</v>
      </c>
      <c r="M193" s="79">
        <f>SUM(M140,M147,M158,M169,M175,M184,M190)</f>
        <v>135</v>
      </c>
      <c r="N193" s="79">
        <f>SUM(N140,N147,N158,N169,N175,N184,N190)</f>
        <v>135</v>
      </c>
      <c r="O193" s="79">
        <f>SUM(O140,O147,O158,O169,O175,O184,O190)</f>
        <v>105</v>
      </c>
      <c r="P193" s="79">
        <f>SUM(P141,P148,P159,P170,P176,P185,P191)</f>
        <v>30</v>
      </c>
      <c r="Q193" s="79">
        <f>SUM(Q140,Q147,Q158,Q169,Q175,Q184,Q190)</f>
        <v>92</v>
      </c>
      <c r="R193" s="79">
        <f>SUM(R140,R147,R158,R169,R175,R184,R190)</f>
        <v>424</v>
      </c>
      <c r="S193" s="79">
        <f>SUM(S140,S147,S158,S169,S175,S184,S190)</f>
        <v>250</v>
      </c>
      <c r="T193" s="79">
        <f>SUM(T141,T148,T159,T170,T176,T185,T191)</f>
        <v>174</v>
      </c>
      <c r="U193" s="80" t="s">
        <v>13</v>
      </c>
      <c r="V193" s="80" t="s">
        <v>13</v>
      </c>
      <c r="W193" s="80" t="s">
        <v>13</v>
      </c>
      <c r="X193" s="81" t="s">
        <v>13</v>
      </c>
    </row>
    <row r="194" spans="1:24" ht="25.5">
      <c r="A194" s="83" t="s">
        <v>109</v>
      </c>
      <c r="B194" s="23" t="s">
        <v>13</v>
      </c>
      <c r="C194" s="25">
        <f>C193+C133+C74</f>
        <v>90</v>
      </c>
      <c r="D194" s="25">
        <f>D193+D133+D74</f>
        <v>46.604619594964426</v>
      </c>
      <c r="E194" s="25">
        <f>E193+E133+E74</f>
        <v>43.395380405035581</v>
      </c>
      <c r="F194" s="24" t="s">
        <v>13</v>
      </c>
      <c r="G194" s="24" t="s">
        <v>13</v>
      </c>
      <c r="H194" s="24" t="s">
        <v>13</v>
      </c>
      <c r="I194" s="25">
        <f>I193+I133+I74</f>
        <v>2408.5</v>
      </c>
      <c r="J194" s="25" t="s">
        <v>13</v>
      </c>
      <c r="K194" s="25">
        <f>K193+K133+K74</f>
        <v>1268</v>
      </c>
      <c r="L194" s="25">
        <f>L193+L133+L74</f>
        <v>971</v>
      </c>
      <c r="M194" s="25">
        <f>M193+M133+M74</f>
        <v>371</v>
      </c>
      <c r="N194" s="25">
        <f>N193+N133+N74</f>
        <v>600</v>
      </c>
      <c r="O194" s="25">
        <f>O193+O133+O74</f>
        <v>320</v>
      </c>
      <c r="P194" s="25" t="s">
        <v>13</v>
      </c>
      <c r="Q194" s="25">
        <f>Q193+Q133+Q74</f>
        <v>297</v>
      </c>
      <c r="R194" s="25">
        <f>R193+R133+R74</f>
        <v>1140.5</v>
      </c>
      <c r="S194" s="25">
        <f>S193+S133+S74</f>
        <v>718.5</v>
      </c>
      <c r="T194" s="25" t="s">
        <v>13</v>
      </c>
      <c r="U194" s="24" t="s">
        <v>13</v>
      </c>
      <c r="V194" s="24" t="s">
        <v>13</v>
      </c>
      <c r="W194" s="24" t="s">
        <v>13</v>
      </c>
      <c r="X194" s="26" t="s">
        <v>13</v>
      </c>
    </row>
    <row r="195" spans="1:24" ht="25.5">
      <c r="A195" s="84" t="s">
        <v>236</v>
      </c>
      <c r="B195" s="23" t="s">
        <v>13</v>
      </c>
      <c r="C195" s="24" t="s">
        <v>13</v>
      </c>
      <c r="D195" s="24" t="s">
        <v>13</v>
      </c>
      <c r="E195" s="24" t="s">
        <v>13</v>
      </c>
      <c r="F195" s="25">
        <f>F193+F133+F74</f>
        <v>25.9</v>
      </c>
      <c r="G195" s="24" t="s">
        <v>13</v>
      </c>
      <c r="H195" s="24" t="s">
        <v>13</v>
      </c>
      <c r="I195" s="24" t="s">
        <v>13</v>
      </c>
      <c r="J195" s="25">
        <f>J193+J133+J74</f>
        <v>702</v>
      </c>
      <c r="K195" s="24" t="s">
        <v>13</v>
      </c>
      <c r="L195" s="24" t="s">
        <v>13</v>
      </c>
      <c r="M195" s="24" t="s">
        <v>13</v>
      </c>
      <c r="N195" s="24" t="s">
        <v>13</v>
      </c>
      <c r="O195" s="24" t="s">
        <v>13</v>
      </c>
      <c r="P195" s="25">
        <f>P193+P133+P74</f>
        <v>280</v>
      </c>
      <c r="Q195" s="24" t="s">
        <v>13</v>
      </c>
      <c r="R195" s="24" t="s">
        <v>13</v>
      </c>
      <c r="S195" s="25" t="s">
        <v>13</v>
      </c>
      <c r="T195" s="25">
        <f>T193+T133+T74</f>
        <v>422</v>
      </c>
      <c r="U195" s="24" t="s">
        <v>13</v>
      </c>
      <c r="V195" s="24" t="s">
        <v>13</v>
      </c>
      <c r="W195" s="24" t="s">
        <v>13</v>
      </c>
      <c r="X195" s="26" t="s">
        <v>13</v>
      </c>
    </row>
    <row r="196" spans="1:24" ht="26.25" thickBot="1">
      <c r="A196" s="85" t="s">
        <v>111</v>
      </c>
      <c r="B196" s="27" t="s">
        <v>13</v>
      </c>
      <c r="C196" s="28">
        <f>C23+C30+C41+C52+C58+C67+C73+C82+C89+C100+C111+C117+C126+C132+C142+C149+C160+C171+C177+C186+C192</f>
        <v>42</v>
      </c>
      <c r="D196" s="28">
        <f>D23+D30+D41+D52+D58+D67+D73+D82+D89+D100+D111+D117+D126+D132+D142+D149+D160+D171+D177+D186+D192</f>
        <v>18.676190476190477</v>
      </c>
      <c r="E196" s="28">
        <f>E23+E30+E41+E52+E58+E67+E73+E82+E89+E100+E111+E117+E126+E132+E142+E149+E160+E171+E177+E186+E192</f>
        <v>23.323809523809523</v>
      </c>
      <c r="F196" s="29" t="s">
        <v>13</v>
      </c>
      <c r="G196" s="29" t="s">
        <v>13</v>
      </c>
      <c r="H196" s="29" t="s">
        <v>13</v>
      </c>
      <c r="I196" s="28">
        <f>I23+I30+I41+I52+I58+I67+I73+I82+I89+I100+I111+I117+I126+I132+I142+I149+I160+I171+I177+I186+I192</f>
        <v>1151</v>
      </c>
      <c r="J196" s="29" t="s">
        <v>13</v>
      </c>
      <c r="K196" s="28">
        <f>K23+K30+K41+K52+K58+K67+K73+K82+K89+K100+K111+K117+K126+K132+K142+K149+K160+K171+K177+K186+K192</f>
        <v>535</v>
      </c>
      <c r="L196" s="28">
        <f>L23+L30+L41+L52+L58+L67+L73+L82+L89+L100+L111+L117+L126+L132+L142+L149+L160+L171+L177+L186+L192</f>
        <v>280</v>
      </c>
      <c r="M196" s="28">
        <f>M23+M30+M41+M52+M58+M67+M73+M82+M89+M100+M111+M117+M126+M132+M142+M149+M160+M171+M177+M186+M192</f>
        <v>85</v>
      </c>
      <c r="N196" s="28">
        <f>N23+N30+N41+N52+N58+N67+N73+N82+N89+N100+N111+N117+N126+N132+N142+N149+N160+N171+N177+N186+N192</f>
        <v>195</v>
      </c>
      <c r="O196" s="28">
        <f>O23+O30+O41+O52+O58+O67+O73+O82+O89+O100+O111+O117+O126+O132+O142+O149+O160+O171+O177+O186+O192</f>
        <v>165</v>
      </c>
      <c r="P196" s="29" t="s">
        <v>13</v>
      </c>
      <c r="Q196" s="28">
        <f>Q23+Q30+Q41+Q52+Q58+Q67+Q73+Q82+Q89+Q100+Q111+Q117+Q126+Q132+Q142+Q149+Q160+Q171+Q177+Q186+Q192</f>
        <v>255</v>
      </c>
      <c r="R196" s="28">
        <f>R23+R30+R41+R52+R58+R67+R73+R82+R89+R100+R111+R117+R126+R132+R142+R149+R160+R171+R177+R186+R192</f>
        <v>616</v>
      </c>
      <c r="S196" s="28">
        <f>S23+S30+S41+S52+S58+S67+S73+S82+S89+S100+S111+S117+S126+S132+S142+S149+S160+S171+S177+S186+S192</f>
        <v>342</v>
      </c>
      <c r="T196" s="29" t="s">
        <v>13</v>
      </c>
      <c r="U196" s="29" t="s">
        <v>13</v>
      </c>
      <c r="V196" s="29" t="s">
        <v>13</v>
      </c>
      <c r="W196" s="29" t="s">
        <v>13</v>
      </c>
      <c r="X196" s="30" t="s">
        <v>13</v>
      </c>
    </row>
    <row r="198" spans="1:24" hidden="1"/>
    <row r="199" spans="1:24" hidden="1"/>
    <row r="200" spans="1:24" ht="15.75" hidden="1" thickBot="1"/>
    <row r="201" spans="1:24" ht="15" hidden="1" customHeight="1">
      <c r="A201" s="273" t="s">
        <v>85</v>
      </c>
      <c r="B201" s="274"/>
      <c r="C201" s="215" t="s">
        <v>81</v>
      </c>
      <c r="D201" s="215"/>
      <c r="E201" s="216" t="s">
        <v>82</v>
      </c>
      <c r="F201" s="217"/>
      <c r="G201" s="218" t="s">
        <v>83</v>
      </c>
      <c r="H201" s="219"/>
      <c r="I201" s="31"/>
    </row>
    <row r="202" spans="1:24" ht="15" hidden="1" customHeight="1">
      <c r="A202" s="275"/>
      <c r="B202" s="276"/>
      <c r="C202" s="249" t="s">
        <v>86</v>
      </c>
      <c r="D202" s="271" t="s">
        <v>87</v>
      </c>
      <c r="E202" s="249" t="s">
        <v>86</v>
      </c>
      <c r="F202" s="271" t="s">
        <v>87</v>
      </c>
      <c r="G202" s="220"/>
      <c r="H202" s="221"/>
      <c r="I202" s="31"/>
    </row>
    <row r="203" spans="1:24" ht="15.75" hidden="1" thickBot="1">
      <c r="A203" s="247" t="s">
        <v>88</v>
      </c>
      <c r="B203" s="248"/>
      <c r="C203" s="250"/>
      <c r="D203" s="272"/>
      <c r="E203" s="250"/>
      <c r="F203" s="272"/>
      <c r="G203" s="222"/>
      <c r="H203" s="223"/>
      <c r="I203" s="31"/>
    </row>
    <row r="204" spans="1:24" hidden="1">
      <c r="A204" s="277" t="s">
        <v>90</v>
      </c>
      <c r="B204" s="278"/>
      <c r="C204" s="140">
        <f>C194</f>
        <v>90</v>
      </c>
      <c r="D204" s="32">
        <v>100</v>
      </c>
      <c r="E204" s="33">
        <f>I194</f>
        <v>2408.5</v>
      </c>
      <c r="F204" s="34">
        <v>100</v>
      </c>
      <c r="G204" s="224"/>
      <c r="H204" s="225"/>
      <c r="I204" s="31"/>
    </row>
    <row r="205" spans="1:24" hidden="1">
      <c r="A205" s="238" t="s">
        <v>91</v>
      </c>
      <c r="B205" s="239"/>
      <c r="C205" s="242">
        <f>D194</f>
        <v>46.604619594964426</v>
      </c>
      <c r="D205" s="242">
        <f>C205/C204*100</f>
        <v>51.782910661071583</v>
      </c>
      <c r="E205" s="243">
        <f>K194</f>
        <v>1268</v>
      </c>
      <c r="F205" s="245">
        <f>E205/E204*100</f>
        <v>52.646875648744029</v>
      </c>
      <c r="G205" s="226"/>
      <c r="H205" s="227"/>
      <c r="I205" s="31"/>
    </row>
    <row r="206" spans="1:24" hidden="1">
      <c r="A206" s="240" t="s">
        <v>92</v>
      </c>
      <c r="B206" s="241"/>
      <c r="C206" s="251"/>
      <c r="D206" s="242"/>
      <c r="E206" s="244"/>
      <c r="F206" s="246"/>
      <c r="G206" s="228"/>
      <c r="H206" s="229"/>
      <c r="I206" s="31"/>
    </row>
    <row r="207" spans="1:24" hidden="1">
      <c r="A207" s="236" t="s">
        <v>93</v>
      </c>
      <c r="B207" s="237"/>
      <c r="C207" s="19">
        <f>C23+C30+C41+C52+C58+C67+C73+C82+C89+C100+C111+C117+C126+C132+C142+C149+C160+C171+C177+C186+C192</f>
        <v>42</v>
      </c>
      <c r="D207" s="55">
        <f>C207/C204*100</f>
        <v>46.666666666666664</v>
      </c>
      <c r="E207" s="55">
        <f>I23+I30+I41+I52+I58+I67+I73+I82+I89+I100+I111+I117+I126+I132+I142+I149+I160+I171+I177+I186+I192</f>
        <v>1151</v>
      </c>
      <c r="F207" s="46">
        <f>E207/E204*100</f>
        <v>47.789080340460863</v>
      </c>
      <c r="G207" s="230"/>
      <c r="H207" s="231"/>
      <c r="Q207" s="35"/>
    </row>
    <row r="208" spans="1:24" hidden="1">
      <c r="A208" s="236" t="s">
        <v>94</v>
      </c>
      <c r="B208" s="237"/>
      <c r="C208" s="19">
        <f>C28+C87+C147</f>
        <v>3</v>
      </c>
      <c r="D208" s="55">
        <f>C208/C204*100</f>
        <v>3.3333333333333335</v>
      </c>
      <c r="E208" s="19">
        <f>I28+I87+I147</f>
        <v>75</v>
      </c>
      <c r="F208" s="19">
        <f>E208/E204*100</f>
        <v>3.1139713514635665</v>
      </c>
      <c r="G208" s="206"/>
      <c r="H208" s="207"/>
    </row>
    <row r="209" spans="1:14" hidden="1">
      <c r="A209" s="238" t="s">
        <v>95</v>
      </c>
      <c r="B209" s="239"/>
      <c r="C209" s="208">
        <f>F195</f>
        <v>25.9</v>
      </c>
      <c r="D209" s="242">
        <f>C209/C204*100</f>
        <v>28.777777777777775</v>
      </c>
      <c r="E209" s="208">
        <f>J195</f>
        <v>702</v>
      </c>
      <c r="F209" s="208">
        <f>E209/E204*100</f>
        <v>29.146771849698982</v>
      </c>
      <c r="G209" s="232"/>
      <c r="H209" s="233"/>
      <c r="I209" s="31"/>
      <c r="J209" s="36"/>
      <c r="K209" s="214"/>
      <c r="L209" s="214"/>
      <c r="M209" s="214"/>
      <c r="N209" s="37"/>
    </row>
    <row r="210" spans="1:14" hidden="1">
      <c r="A210" s="240" t="s">
        <v>96</v>
      </c>
      <c r="B210" s="241"/>
      <c r="C210" s="209"/>
      <c r="D210" s="242"/>
      <c r="E210" s="209"/>
      <c r="F210" s="209"/>
      <c r="G210" s="234"/>
      <c r="H210" s="235"/>
      <c r="I210" s="31"/>
      <c r="J210" s="36"/>
      <c r="K210" s="214"/>
      <c r="L210" s="214"/>
      <c r="M210" s="214"/>
      <c r="N210" s="37"/>
    </row>
    <row r="211" spans="1:14" hidden="1">
      <c r="A211" s="238" t="s">
        <v>97</v>
      </c>
      <c r="B211" s="239"/>
      <c r="C211" s="208">
        <f>+C18+C60+C119+C120+C121+C122+C136</f>
        <v>6</v>
      </c>
      <c r="D211" s="208">
        <f>C211/C204*100</f>
        <v>6.666666666666667</v>
      </c>
      <c r="E211" s="208">
        <f>+I18+I60+I119+I120+I121+I122+I136</f>
        <v>162.5</v>
      </c>
      <c r="F211" s="208">
        <f>E211/E204*100</f>
        <v>6.7469379281710609</v>
      </c>
      <c r="G211" s="210"/>
      <c r="H211" s="211"/>
      <c r="I211" s="31"/>
      <c r="J211" s="36"/>
      <c r="K211" s="214"/>
      <c r="L211" s="214"/>
      <c r="M211" s="214"/>
      <c r="N211" s="37"/>
    </row>
    <row r="212" spans="1:14" hidden="1">
      <c r="A212" s="240" t="s">
        <v>98</v>
      </c>
      <c r="B212" s="241"/>
      <c r="C212" s="209"/>
      <c r="D212" s="209"/>
      <c r="E212" s="209"/>
      <c r="F212" s="209"/>
      <c r="G212" s="212"/>
      <c r="H212" s="213"/>
      <c r="I212" s="31"/>
      <c r="J212" s="36"/>
      <c r="K212" s="37"/>
      <c r="L212" s="37"/>
      <c r="M212" s="37"/>
      <c r="N212" s="37"/>
    </row>
    <row r="213" spans="1:14" hidden="1">
      <c r="A213" s="236" t="s">
        <v>99</v>
      </c>
      <c r="B213" s="237"/>
      <c r="C213" s="141">
        <f>+C19+C60+C119+C120+C121+C122+C136</f>
        <v>6</v>
      </c>
      <c r="D213" s="55">
        <f>C213/C204*100</f>
        <v>6.666666666666667</v>
      </c>
      <c r="E213" s="141">
        <f>+I19+I60+I119+I120+I121+I122+I136</f>
        <v>172.5</v>
      </c>
      <c r="F213" s="140">
        <f>E213/E204*100</f>
        <v>7.1621341083662031</v>
      </c>
      <c r="G213" s="206"/>
      <c r="H213" s="207"/>
      <c r="I213" s="31"/>
      <c r="J213" s="36"/>
      <c r="K213" s="214"/>
      <c r="L213" s="214"/>
      <c r="M213" s="214"/>
      <c r="N213" s="37"/>
    </row>
    <row r="214" spans="1:14" hidden="1">
      <c r="A214" s="238" t="s">
        <v>100</v>
      </c>
      <c r="B214" s="239"/>
      <c r="C214" s="208">
        <f>+C60+C119+C120+C121+C122+C136</f>
        <v>4</v>
      </c>
      <c r="D214" s="208">
        <f>C214/C204*100</f>
        <v>4.4444444444444446</v>
      </c>
      <c r="E214" s="208">
        <f>+I60+I119+I120+I121+I122+I136</f>
        <v>112.5</v>
      </c>
      <c r="F214" s="208">
        <f>E214/E204*100</f>
        <v>4.6709570271953504</v>
      </c>
      <c r="G214" s="210"/>
      <c r="H214" s="211"/>
      <c r="I214" s="31"/>
      <c r="J214" s="36"/>
      <c r="K214" s="37"/>
      <c r="L214" s="37"/>
      <c r="M214" s="37"/>
      <c r="N214" s="37"/>
    </row>
    <row r="215" spans="1:14" hidden="1">
      <c r="A215" s="240" t="s">
        <v>101</v>
      </c>
      <c r="B215" s="241"/>
      <c r="C215" s="209"/>
      <c r="D215" s="209"/>
      <c r="E215" s="209"/>
      <c r="F215" s="209"/>
      <c r="G215" s="212"/>
      <c r="H215" s="213"/>
      <c r="I215" s="31"/>
      <c r="J215" s="36"/>
      <c r="K215" s="37"/>
      <c r="L215" s="37"/>
      <c r="M215" s="37"/>
      <c r="N215" s="37"/>
    </row>
    <row r="216" spans="1:14" hidden="1">
      <c r="A216" s="236" t="s">
        <v>102</v>
      </c>
      <c r="B216" s="237"/>
      <c r="C216" s="19">
        <f>+C17</f>
        <v>2</v>
      </c>
      <c r="D216" s="55">
        <f>C216/C204*100</f>
        <v>2.2222222222222223</v>
      </c>
      <c r="E216" s="19">
        <f>+I17</f>
        <v>60</v>
      </c>
      <c r="F216" s="19">
        <f>E216/E205*100</f>
        <v>4.7318611987381702</v>
      </c>
      <c r="G216" s="206"/>
      <c r="H216" s="207"/>
      <c r="I216" s="31"/>
      <c r="J216" s="36"/>
      <c r="K216" s="37"/>
      <c r="L216" s="37"/>
      <c r="M216" s="37"/>
      <c r="N216" s="37"/>
    </row>
    <row r="217" spans="1:14" hidden="1">
      <c r="A217" s="236" t="s">
        <v>103</v>
      </c>
      <c r="B217" s="237"/>
      <c r="C217" s="19">
        <v>0</v>
      </c>
      <c r="D217" s="55">
        <f>C217/C204*100</f>
        <v>0</v>
      </c>
      <c r="E217" s="38">
        <v>0</v>
      </c>
      <c r="F217" s="19">
        <f>E217/E204*100</f>
        <v>0</v>
      </c>
      <c r="G217" s="206"/>
      <c r="H217" s="207"/>
      <c r="I217" s="31"/>
    </row>
    <row r="218" spans="1:14" hidden="1">
      <c r="A218" s="236" t="s">
        <v>105</v>
      </c>
      <c r="B218" s="237"/>
      <c r="C218" s="140">
        <f>C164+C107</f>
        <v>20</v>
      </c>
      <c r="D218" s="141">
        <f>C218/C204*100</f>
        <v>22.222222222222221</v>
      </c>
      <c r="E218" s="140">
        <f>I164+I107</f>
        <v>500</v>
      </c>
      <c r="F218" s="140">
        <f>E218/E204*100</f>
        <v>20.75980900975711</v>
      </c>
      <c r="G218" s="206"/>
      <c r="H218" s="207"/>
      <c r="I218" s="31"/>
      <c r="J218" s="39"/>
      <c r="K218" s="39"/>
      <c r="L218" s="39"/>
      <c r="M218" s="39"/>
      <c r="N218" s="39"/>
    </row>
    <row r="219" spans="1:14" ht="15.75" hidden="1" thickBot="1">
      <c r="A219" s="267" t="s">
        <v>106</v>
      </c>
      <c r="B219" s="268"/>
      <c r="C219" s="40">
        <f>C71+C130+C190</f>
        <v>4</v>
      </c>
      <c r="D219" s="41">
        <f>C219/C204*100</f>
        <v>4.4444444444444446</v>
      </c>
      <c r="E219" s="40">
        <f>I71+I130+I190</f>
        <v>160</v>
      </c>
      <c r="F219" s="40">
        <f>240/E204*100</f>
        <v>9.9647083246834143</v>
      </c>
      <c r="G219" s="269"/>
      <c r="H219" s="270"/>
      <c r="J219" s="31"/>
      <c r="K219" s="35"/>
      <c r="L219" s="31"/>
      <c r="M219" s="31"/>
      <c r="N219" s="31"/>
    </row>
    <row r="220" spans="1:14" hidden="1"/>
    <row r="221" spans="1:14" ht="15.75" hidden="1" thickBot="1"/>
    <row r="222" spans="1:14" ht="15.75" hidden="1">
      <c r="A222" s="144" t="s">
        <v>84</v>
      </c>
      <c r="B222" s="255" t="s">
        <v>87</v>
      </c>
      <c r="C222" s="256"/>
      <c r="D222" s="42"/>
    </row>
    <row r="223" spans="1:14" hidden="1">
      <c r="A223" s="145" t="s">
        <v>227</v>
      </c>
      <c r="B223" s="257"/>
      <c r="C223" s="258"/>
      <c r="D223" s="43"/>
    </row>
    <row r="224" spans="1:14" hidden="1">
      <c r="A224" s="146" t="s">
        <v>89</v>
      </c>
      <c r="B224" s="259"/>
      <c r="C224" s="260"/>
      <c r="D224" s="36"/>
    </row>
    <row r="225" spans="1:5" hidden="1">
      <c r="A225" s="252" t="s">
        <v>228</v>
      </c>
      <c r="B225" s="253"/>
      <c r="C225" s="254"/>
      <c r="D225" s="44"/>
    </row>
    <row r="226" spans="1:5" ht="26.25" hidden="1">
      <c r="A226" s="148" t="str">
        <f>IF(B7=0,"",B7)</f>
        <v>dziedzina nauk rolniczych, dyscyplina: rolnictwo i ogrodnictwo</v>
      </c>
      <c r="B226" s="265">
        <f>IF(C284=0,"",C284/A330)</f>
        <v>63.590062111801245</v>
      </c>
      <c r="C226" s="266"/>
    </row>
    <row r="227" spans="1:5" ht="26.25" hidden="1">
      <c r="A227" s="148" t="str">
        <f>IF(B8=0,"",B8)</f>
        <v>dziedzina nauk inżynieryjno-technicznych, dyscyplina: inżynieria środowiska, górnictwo i energetyka</v>
      </c>
      <c r="B227" s="265">
        <f>IF(D284=0,"",D284/A330)</f>
        <v>17.987577639751553</v>
      </c>
      <c r="C227" s="266"/>
    </row>
    <row r="228" spans="1:5" ht="25.5" hidden="1">
      <c r="A228" s="149" t="str">
        <f>IF(B9=0,"",B9)</f>
        <v>dziedzina nauk ścisłych i przyrodniczych, dyscyplina: nauki o Ziemi i środowisku</v>
      </c>
      <c r="B228" s="265">
        <f>IF(E284=0,"",E284/A330)</f>
        <v>17.801242236024844</v>
      </c>
      <c r="C228" s="266"/>
    </row>
    <row r="229" spans="1:5" ht="15.75" hidden="1" thickBot="1">
      <c r="A229" s="147" t="s">
        <v>104</v>
      </c>
      <c r="B229" s="263">
        <f>SUM(B226:C228)</f>
        <v>99.378881987577643</v>
      </c>
      <c r="C229" s="264"/>
      <c r="D229" s="45"/>
    </row>
    <row r="230" spans="1:5" hidden="1"/>
    <row r="231" spans="1:5" hidden="1"/>
    <row r="232" spans="1:5" hidden="1"/>
    <row r="233" spans="1:5" ht="15" hidden="1" customHeight="1">
      <c r="A233" s="153" t="s">
        <v>107</v>
      </c>
      <c r="B233" s="155" t="s">
        <v>108</v>
      </c>
      <c r="C233" s="152" t="s">
        <v>84</v>
      </c>
      <c r="D233" s="152"/>
      <c r="E233" s="152"/>
    </row>
    <row r="234" spans="1:5" ht="231.75" hidden="1">
      <c r="A234" s="154"/>
      <c r="B234" s="155"/>
      <c r="C234" s="13" t="str">
        <f>IF(OŚ_Woda_II!B7=0,"",OŚ_Woda_II!B7)</f>
        <v>dziedzina nauk rolniczych, dyscyplina: rolnictwo i ogrodnictwo</v>
      </c>
      <c r="D234" s="10" t="str">
        <f>IF(OŚ_Woda_II!B8=0,"",OŚ_Woda_II!B8)</f>
        <v>dziedzina nauk inżynieryjno-technicznych, dyscyplina: inżynieria środowiska, górnictwo i energetyka</v>
      </c>
      <c r="E234" s="9" t="str">
        <f>IF(OŚ_Woda_II!B9=0,"",OŚ_Woda_II!B9)</f>
        <v>dziedzina nauk ścisłych i przyrodniczych, dyscyplina: nauki o Ziemi i środowisku</v>
      </c>
    </row>
    <row r="235" spans="1:5" hidden="1">
      <c r="A235" s="1" t="s">
        <v>28</v>
      </c>
      <c r="B235" s="1">
        <v>1</v>
      </c>
      <c r="C235" s="1">
        <f>SUMPRODUCT(C17:C20,V17:V20)</f>
        <v>0</v>
      </c>
      <c r="D235" s="1">
        <f>SUMPRODUCT(C17:C20,W17:W20)</f>
        <v>0</v>
      </c>
      <c r="E235" s="1">
        <f>SUMPRODUCT(C17:C20,X17:X20)</f>
        <v>0</v>
      </c>
    </row>
    <row r="236" spans="1:5" hidden="1">
      <c r="A236" s="1" t="s">
        <v>29</v>
      </c>
      <c r="B236" s="1">
        <v>1</v>
      </c>
      <c r="C236" s="1">
        <f>SUMPRODUCT(C25:C27,V25:V27)</f>
        <v>150</v>
      </c>
      <c r="D236" s="1">
        <f>SUMPRODUCT(C25:C27,W25:W27)</f>
        <v>75</v>
      </c>
      <c r="E236" s="1">
        <f>SUMPRODUCT(C25:C27,X25:X27)</f>
        <v>75</v>
      </c>
    </row>
    <row r="237" spans="1:5" hidden="1">
      <c r="A237" s="1" t="s">
        <v>30</v>
      </c>
      <c r="B237" s="1">
        <v>1</v>
      </c>
      <c r="C237" s="1">
        <f>SUMPRODUCT(C32:C38,V32:V38)</f>
        <v>390</v>
      </c>
      <c r="D237" s="1">
        <f>SUMPRODUCT(C32:C38,W32:W38)</f>
        <v>115</v>
      </c>
      <c r="E237" s="1">
        <f>SUMPRODUCT(C32:C38,X32:X38)</f>
        <v>145</v>
      </c>
    </row>
    <row r="238" spans="1:5" hidden="1">
      <c r="A238" s="1" t="s">
        <v>31</v>
      </c>
      <c r="B238" s="1">
        <v>1</v>
      </c>
      <c r="C238" s="1">
        <f>SUMPRODUCT(C43:C49,V43:V49)</f>
        <v>437.5</v>
      </c>
      <c r="D238" s="1">
        <f>SUMPRODUCT(C43:C49,W43:W49)</f>
        <v>87.5</v>
      </c>
      <c r="E238" s="1">
        <f>SUMPRODUCT(C43:C49,X43:X49)</f>
        <v>175</v>
      </c>
    </row>
    <row r="239" spans="1:5" hidden="1">
      <c r="A239" s="1" t="s">
        <v>34</v>
      </c>
      <c r="B239" s="1">
        <v>1</v>
      </c>
      <c r="C239" s="1">
        <f>SUMPRODUCT(C54:C55,V54:V55)</f>
        <v>120</v>
      </c>
      <c r="D239" s="1">
        <f>SUMPRODUCT(C54:C55,W54:W55)</f>
        <v>105</v>
      </c>
      <c r="E239" s="1">
        <f>SUMPRODUCT(C54:C55,X54:X55)</f>
        <v>75</v>
      </c>
    </row>
    <row r="240" spans="1:5" hidden="1">
      <c r="A240" s="1" t="s">
        <v>32</v>
      </c>
      <c r="B240" s="1">
        <v>1</v>
      </c>
      <c r="C240" s="1">
        <f>SUMPRODUCT(C60:C64,V60:V64)</f>
        <v>0</v>
      </c>
      <c r="D240" s="1">
        <f>SUMPRODUCT(C60:C64,W60:W64)</f>
        <v>0</v>
      </c>
      <c r="E240" s="1">
        <f>SUMPRODUCT(C60:C64,X60:X64)</f>
        <v>0</v>
      </c>
    </row>
    <row r="241" spans="1:5" hidden="1">
      <c r="A241" s="1" t="s">
        <v>33</v>
      </c>
      <c r="B241" s="1">
        <v>1</v>
      </c>
      <c r="C241" s="1">
        <f>SUMPRODUCT(C69:C70,V69:V70)</f>
        <v>200</v>
      </c>
      <c r="D241" s="1">
        <f>SUMPRODUCT(C69:C70,W69:W70)</f>
        <v>200</v>
      </c>
      <c r="E241" s="1">
        <f>SUMPRODUCT(C69:C70,X69:X70)</f>
        <v>0</v>
      </c>
    </row>
    <row r="242" spans="1:5" hidden="1">
      <c r="A242" s="8" t="s">
        <v>28</v>
      </c>
      <c r="B242" s="8">
        <v>2</v>
      </c>
      <c r="C242" s="1">
        <f>SUMPRODUCT(C77:C79,V77:V79)</f>
        <v>0</v>
      </c>
      <c r="D242" s="1">
        <f>SUMPRODUCT(C77:C79,W77:W79)</f>
        <v>0</v>
      </c>
      <c r="E242" s="1">
        <f>SUMPRODUCT(C77:C79,X77:X79)</f>
        <v>0</v>
      </c>
    </row>
    <row r="243" spans="1:5" hidden="1">
      <c r="A243" s="1" t="s">
        <v>29</v>
      </c>
      <c r="B243" s="1">
        <v>2</v>
      </c>
      <c r="C243" s="1">
        <f>SUMPRODUCT(C84:C86,V84:V86)</f>
        <v>0</v>
      </c>
      <c r="D243" s="1">
        <f>SUMPRODUCT(C84:C86,W84:W86)</f>
        <v>0</v>
      </c>
      <c r="E243" s="1">
        <f>SUMPRODUCT(C84:C86,X84:X86)</f>
        <v>0</v>
      </c>
    </row>
    <row r="244" spans="1:5" hidden="1">
      <c r="A244" s="1" t="s">
        <v>30</v>
      </c>
      <c r="B244" s="1">
        <v>2</v>
      </c>
      <c r="C244" s="1">
        <f>SUMPRODUCT(C91:C97,V91:V97)</f>
        <v>520</v>
      </c>
      <c r="D244" s="1">
        <f>SUMPRODUCT(C91:C97,W91:W97)</f>
        <v>160</v>
      </c>
      <c r="E244" s="1">
        <f>SUMPRODUCT(C91:C97,X91:X97)</f>
        <v>120</v>
      </c>
    </row>
    <row r="245" spans="1:5" hidden="1">
      <c r="A245" s="1" t="s">
        <v>31</v>
      </c>
      <c r="B245" s="1">
        <v>2</v>
      </c>
      <c r="C245" s="1">
        <f>SUMPRODUCT(C102:C108,V102:V108)</f>
        <v>1185</v>
      </c>
      <c r="D245" s="1">
        <f>SUMPRODUCT(C102:C108,W102:W108)</f>
        <v>172.5</v>
      </c>
      <c r="E245" s="1">
        <f>SUMPRODUCT(C102:C108,X102:X108)</f>
        <v>392.5</v>
      </c>
    </row>
    <row r="246" spans="1:5" hidden="1">
      <c r="A246" s="1" t="s">
        <v>34</v>
      </c>
      <c r="B246" s="1">
        <v>2</v>
      </c>
      <c r="C246" s="1">
        <f>SUMPRODUCT(C113:C114,V113:V114)</f>
        <v>120</v>
      </c>
      <c r="D246" s="1">
        <f>SUMPRODUCT(C113:C114,W113:W114)</f>
        <v>105</v>
      </c>
      <c r="E246" s="1">
        <f>SUMPRODUCT(C113:C114,X113:X114)</f>
        <v>75</v>
      </c>
    </row>
    <row r="247" spans="1:5" hidden="1">
      <c r="A247" s="1" t="s">
        <v>32</v>
      </c>
      <c r="B247" s="1">
        <v>2</v>
      </c>
      <c r="C247" s="1">
        <f>SUMPRODUCT(C119:C123,V119:V123)</f>
        <v>0</v>
      </c>
      <c r="D247" s="1">
        <f>SUMPRODUCT(C119:C123,W119:W123)</f>
        <v>0</v>
      </c>
      <c r="E247" s="1">
        <f>SUMPRODUCT(C119:C123,X119:X123)</f>
        <v>0</v>
      </c>
    </row>
    <row r="248" spans="1:5" hidden="1">
      <c r="A248" s="7" t="s">
        <v>33</v>
      </c>
      <c r="B248" s="7">
        <v>2</v>
      </c>
      <c r="C248" s="1">
        <f>SUMPRODUCT(C128:C129,V128:V129)</f>
        <v>0</v>
      </c>
      <c r="D248" s="1">
        <f>SUMPRODUCT(C128:C129,W128:W129)</f>
        <v>0</v>
      </c>
      <c r="E248" s="1">
        <f>SUMPRODUCT(C128:C129,X128:X129)</f>
        <v>0</v>
      </c>
    </row>
    <row r="249" spans="1:5" hidden="1">
      <c r="A249" s="1" t="s">
        <v>28</v>
      </c>
      <c r="B249" s="1">
        <v>3</v>
      </c>
      <c r="C249" s="1">
        <f>SUMPRODUCT(C136:C139,V136:V139)</f>
        <v>0</v>
      </c>
      <c r="D249" s="1">
        <f>SUMPRODUCT(C136:C139,W136:W139)</f>
        <v>0</v>
      </c>
      <c r="E249" s="1">
        <f>SUMPRODUCT(C136:C139,X136:X139)</f>
        <v>0</v>
      </c>
    </row>
    <row r="250" spans="1:5" hidden="1">
      <c r="A250" s="1" t="s">
        <v>29</v>
      </c>
      <c r="B250" s="1">
        <v>3</v>
      </c>
      <c r="C250" s="1">
        <f>SUMPRODUCT(C144:C146,V144:V146)</f>
        <v>0</v>
      </c>
      <c r="D250" s="1">
        <f>SUMPRODUCT(C144:C146,W144:W146)</f>
        <v>0</v>
      </c>
      <c r="E250" s="1">
        <f>SUMPRODUCT(C144:C146,X144:X146)</f>
        <v>0</v>
      </c>
    </row>
    <row r="251" spans="1:5" hidden="1">
      <c r="A251" s="1" t="s">
        <v>30</v>
      </c>
      <c r="B251" s="1">
        <v>3</v>
      </c>
      <c r="C251" s="1">
        <f>SUMPRODUCT(C151:C157,V151:V157)</f>
        <v>314</v>
      </c>
      <c r="D251" s="1">
        <f>SUMPRODUCT(C151:C157,W151:W157)</f>
        <v>198</v>
      </c>
      <c r="E251" s="1">
        <f>SUMPRODUCT(C151:C157,X151:X157)</f>
        <v>188</v>
      </c>
    </row>
    <row r="252" spans="1:5" hidden="1">
      <c r="A252" s="1" t="s">
        <v>31</v>
      </c>
      <c r="B252" s="1">
        <v>3</v>
      </c>
      <c r="C252" s="1">
        <f>SUMPRODUCT(C162:C168,V162:V168)</f>
        <v>1562.5</v>
      </c>
      <c r="D252" s="1">
        <f>SUMPRODUCT(C162:C168,W162:W168)</f>
        <v>125</v>
      </c>
      <c r="E252" s="1">
        <f>SUMPRODUCT(C162:C168,X162:X168)</f>
        <v>112.5</v>
      </c>
    </row>
    <row r="253" spans="1:5" hidden="1">
      <c r="A253" s="1" t="s">
        <v>34</v>
      </c>
      <c r="B253" s="1">
        <v>3</v>
      </c>
      <c r="C253" s="1">
        <f>SUMPRODUCT(C173:C174,V173:V174)</f>
        <v>120</v>
      </c>
      <c r="D253" s="1">
        <f>SUMPRODUCT(C173:C174,W173:W174)</f>
        <v>105</v>
      </c>
      <c r="E253" s="1">
        <f>SUMPRODUCT(C173:C174,X173:X174)</f>
        <v>75</v>
      </c>
    </row>
    <row r="254" spans="1:5" hidden="1">
      <c r="A254" s="1" t="s">
        <v>32</v>
      </c>
      <c r="B254" s="1">
        <v>3</v>
      </c>
      <c r="C254" s="1">
        <f>SUMPRODUCT(C179:C183,V179:V183)</f>
        <v>0</v>
      </c>
      <c r="D254" s="1">
        <f>SUMPRODUCT(C179:C183,W179:W183)</f>
        <v>0</v>
      </c>
      <c r="E254" s="1">
        <f>SUMPRODUCT(C179:C183,X179:X183)</f>
        <v>0</v>
      </c>
    </row>
    <row r="255" spans="1:5" hidden="1">
      <c r="A255" s="1" t="s">
        <v>33</v>
      </c>
      <c r="B255" s="1">
        <v>3</v>
      </c>
      <c r="C255" s="1">
        <f>SUMPRODUCT(C188:C189,V188:V189)</f>
        <v>0</v>
      </c>
      <c r="D255" s="1">
        <f>SUMPRODUCT(C188:C189,W188:W189)</f>
        <v>0</v>
      </c>
      <c r="E255" s="1">
        <f>SUMPRODUCT(C188:C189,X188:X189)</f>
        <v>0</v>
      </c>
    </row>
    <row r="256" spans="1:5" hidden="1">
      <c r="A256" s="8" t="s">
        <v>28</v>
      </c>
      <c r="B256" s="8">
        <v>4</v>
      </c>
      <c r="C256" s="8"/>
      <c r="D256" s="8"/>
      <c r="E256" s="8"/>
    </row>
    <row r="257" spans="1:5" hidden="1">
      <c r="A257" s="1" t="s">
        <v>29</v>
      </c>
      <c r="B257" s="1">
        <v>4</v>
      </c>
      <c r="C257" s="1"/>
      <c r="D257" s="1"/>
      <c r="E257" s="1"/>
    </row>
    <row r="258" spans="1:5" hidden="1">
      <c r="A258" s="1" t="s">
        <v>30</v>
      </c>
      <c r="B258" s="1">
        <v>4</v>
      </c>
      <c r="C258" s="1"/>
      <c r="D258" s="1"/>
      <c r="E258" s="1"/>
    </row>
    <row r="259" spans="1:5" hidden="1">
      <c r="A259" s="1" t="s">
        <v>31</v>
      </c>
      <c r="B259" s="1">
        <v>4</v>
      </c>
      <c r="C259" s="1"/>
      <c r="D259" s="1"/>
      <c r="E259" s="1"/>
    </row>
    <row r="260" spans="1:5" hidden="1">
      <c r="A260" s="1" t="s">
        <v>34</v>
      </c>
      <c r="B260" s="1">
        <v>4</v>
      </c>
      <c r="C260" s="1"/>
      <c r="D260" s="1"/>
      <c r="E260" s="1"/>
    </row>
    <row r="261" spans="1:5" hidden="1">
      <c r="A261" s="1" t="s">
        <v>32</v>
      </c>
      <c r="B261" s="1">
        <v>4</v>
      </c>
      <c r="C261" s="1"/>
      <c r="D261" s="1"/>
      <c r="E261" s="1"/>
    </row>
    <row r="262" spans="1:5" hidden="1">
      <c r="A262" s="7" t="s">
        <v>33</v>
      </c>
      <c r="B262" s="7">
        <v>4</v>
      </c>
      <c r="C262" s="7"/>
      <c r="D262" s="7"/>
      <c r="E262" s="7"/>
    </row>
    <row r="263" spans="1:5" hidden="1">
      <c r="A263" s="1" t="s">
        <v>28</v>
      </c>
      <c r="B263" s="1">
        <v>5</v>
      </c>
      <c r="C263" s="8"/>
      <c r="D263" s="8"/>
      <c r="E263" s="8"/>
    </row>
    <row r="264" spans="1:5" hidden="1">
      <c r="A264" s="1" t="s">
        <v>29</v>
      </c>
      <c r="B264" s="1">
        <v>5</v>
      </c>
      <c r="C264" s="1"/>
      <c r="D264" s="1"/>
      <c r="E264" s="1"/>
    </row>
    <row r="265" spans="1:5" hidden="1">
      <c r="A265" s="1" t="s">
        <v>30</v>
      </c>
      <c r="B265" s="1">
        <v>5</v>
      </c>
      <c r="C265" s="1"/>
      <c r="D265" s="1"/>
      <c r="E265" s="1"/>
    </row>
    <row r="266" spans="1:5" hidden="1">
      <c r="A266" s="1" t="s">
        <v>31</v>
      </c>
      <c r="B266" s="1">
        <v>5</v>
      </c>
      <c r="C266" s="1"/>
      <c r="D266" s="1"/>
      <c r="E266" s="1"/>
    </row>
    <row r="267" spans="1:5" hidden="1">
      <c r="A267" s="1" t="s">
        <v>34</v>
      </c>
      <c r="B267" s="1">
        <v>5</v>
      </c>
      <c r="C267" s="1"/>
      <c r="D267" s="1"/>
      <c r="E267" s="1"/>
    </row>
    <row r="268" spans="1:5" hidden="1">
      <c r="A268" s="1" t="s">
        <v>32</v>
      </c>
      <c r="B268" s="1">
        <v>5</v>
      </c>
      <c r="C268" s="1"/>
      <c r="D268" s="1"/>
      <c r="E268" s="1"/>
    </row>
    <row r="269" spans="1:5" hidden="1">
      <c r="A269" s="1" t="s">
        <v>33</v>
      </c>
      <c r="B269" s="1">
        <v>5</v>
      </c>
      <c r="C269" s="7"/>
      <c r="D269" s="7"/>
      <c r="E269" s="7"/>
    </row>
    <row r="270" spans="1:5" hidden="1">
      <c r="A270" s="8" t="s">
        <v>28</v>
      </c>
      <c r="B270" s="8">
        <v>6</v>
      </c>
      <c r="C270" s="8"/>
      <c r="D270" s="8"/>
      <c r="E270" s="8"/>
    </row>
    <row r="271" spans="1:5" hidden="1">
      <c r="A271" s="1" t="s">
        <v>29</v>
      </c>
      <c r="B271" s="1">
        <v>6</v>
      </c>
      <c r="C271" s="1"/>
      <c r="D271" s="1"/>
      <c r="E271" s="1"/>
    </row>
    <row r="272" spans="1:5" hidden="1">
      <c r="A272" s="1" t="s">
        <v>30</v>
      </c>
      <c r="B272" s="1">
        <v>6</v>
      </c>
      <c r="C272" s="1"/>
      <c r="D272" s="1"/>
      <c r="E272" s="1"/>
    </row>
    <row r="273" spans="1:5" hidden="1">
      <c r="A273" s="1" t="s">
        <v>31</v>
      </c>
      <c r="B273" s="1">
        <v>6</v>
      </c>
      <c r="C273" s="1"/>
      <c r="D273" s="1"/>
      <c r="E273" s="1"/>
    </row>
    <row r="274" spans="1:5" hidden="1">
      <c r="A274" s="1" t="s">
        <v>34</v>
      </c>
      <c r="B274" s="1">
        <v>6</v>
      </c>
      <c r="C274" s="1"/>
      <c r="D274" s="1"/>
      <c r="E274" s="1"/>
    </row>
    <row r="275" spans="1:5" hidden="1">
      <c r="A275" s="1" t="s">
        <v>32</v>
      </c>
      <c r="B275" s="1">
        <v>6</v>
      </c>
      <c r="C275" s="1"/>
      <c r="D275" s="1"/>
      <c r="E275" s="1"/>
    </row>
    <row r="276" spans="1:5" hidden="1">
      <c r="A276" s="7" t="s">
        <v>33</v>
      </c>
      <c r="B276" s="7">
        <v>6</v>
      </c>
      <c r="C276" s="7"/>
      <c r="D276" s="7"/>
      <c r="E276" s="7"/>
    </row>
    <row r="277" spans="1:5" hidden="1">
      <c r="A277" s="8" t="s">
        <v>28</v>
      </c>
      <c r="B277" s="8">
        <v>7</v>
      </c>
      <c r="C277" s="8"/>
      <c r="D277" s="8"/>
      <c r="E277" s="8"/>
    </row>
    <row r="278" spans="1:5" hidden="1">
      <c r="A278" s="1" t="s">
        <v>29</v>
      </c>
      <c r="B278" s="1">
        <v>7</v>
      </c>
      <c r="C278" s="1"/>
      <c r="D278" s="1"/>
      <c r="E278" s="1"/>
    </row>
    <row r="279" spans="1:5" hidden="1">
      <c r="A279" s="1" t="s">
        <v>30</v>
      </c>
      <c r="B279" s="1">
        <v>7</v>
      </c>
      <c r="C279" s="1"/>
      <c r="D279" s="1"/>
      <c r="E279" s="1"/>
    </row>
    <row r="280" spans="1:5" hidden="1">
      <c r="A280" s="1" t="s">
        <v>31</v>
      </c>
      <c r="B280" s="1">
        <v>7</v>
      </c>
      <c r="C280" s="1"/>
      <c r="D280" s="1"/>
      <c r="E280" s="1"/>
    </row>
    <row r="281" spans="1:5" hidden="1">
      <c r="A281" s="1" t="s">
        <v>34</v>
      </c>
      <c r="B281" s="1">
        <v>7</v>
      </c>
      <c r="C281" s="1"/>
      <c r="D281" s="1"/>
      <c r="E281" s="1"/>
    </row>
    <row r="282" spans="1:5" hidden="1">
      <c r="A282" s="1" t="s">
        <v>32</v>
      </c>
      <c r="B282" s="1">
        <v>7</v>
      </c>
      <c r="C282" s="1"/>
      <c r="D282" s="1"/>
      <c r="E282" s="1"/>
    </row>
    <row r="283" spans="1:5" hidden="1">
      <c r="A283" s="7" t="s">
        <v>33</v>
      </c>
      <c r="B283" s="7">
        <v>7</v>
      </c>
      <c r="C283" s="7"/>
      <c r="D283" s="7"/>
      <c r="E283" s="7"/>
    </row>
    <row r="284" spans="1:5" hidden="1">
      <c r="A284" s="11" t="s">
        <v>43</v>
      </c>
      <c r="B284" s="11"/>
      <c r="C284" s="12">
        <f>SUM(C235:C283)</f>
        <v>5119</v>
      </c>
      <c r="D284" s="12">
        <f>SUM(D235:D283)</f>
        <v>1448</v>
      </c>
      <c r="E284" s="11">
        <f>SUM(E235:E283)</f>
        <v>1433</v>
      </c>
    </row>
    <row r="285" spans="1:5" hidden="1"/>
    <row r="286" spans="1:5" hidden="1"/>
    <row r="287" spans="1:5" hidden="1"/>
    <row r="288" spans="1:5" hidden="1"/>
    <row r="289" spans="1:16" hidden="1"/>
    <row r="290" spans="1:16" hidden="1">
      <c r="A290" s="2"/>
    </row>
    <row r="291" spans="1:16" hidden="1"/>
    <row r="292" spans="1:16" hidden="1"/>
    <row r="293" spans="1:16" hidden="1">
      <c r="D293" s="6" t="s">
        <v>45</v>
      </c>
      <c r="E293" t="e">
        <f ca="1">OFFSET($E$299,0,0,COUNTA($E$299:$E$311),1)</f>
        <v>#VALUE!</v>
      </c>
    </row>
    <row r="294" spans="1:16" hidden="1">
      <c r="D294" s="6" t="s">
        <v>51</v>
      </c>
      <c r="E294" t="e">
        <f ca="1">OFFSET(C298,MATCH(B1,A299:A331,0),0,COUNTIF(A299:A331,B1),1)</f>
        <v>#VALUE!</v>
      </c>
    </row>
    <row r="295" spans="1:16" hidden="1"/>
    <row r="296" spans="1:16" hidden="1"/>
    <row r="297" spans="1:16" hidden="1"/>
    <row r="298" spans="1:16" hidden="1">
      <c r="A298" s="48" t="s">
        <v>45</v>
      </c>
      <c r="B298" s="2" t="s">
        <v>52</v>
      </c>
      <c r="C298" s="2" t="s">
        <v>51</v>
      </c>
      <c r="E298" s="2" t="s">
        <v>45</v>
      </c>
      <c r="F298" s="2"/>
      <c r="L298" s="2" t="s">
        <v>14</v>
      </c>
      <c r="M298" s="2"/>
      <c r="N298" s="2" t="s">
        <v>17</v>
      </c>
      <c r="O298" s="2"/>
      <c r="P298" s="2" t="s">
        <v>21</v>
      </c>
    </row>
    <row r="299" spans="1:16" ht="75" hidden="1">
      <c r="A299" s="49" t="s">
        <v>46</v>
      </c>
      <c r="B299" t="s">
        <v>53</v>
      </c>
      <c r="C299" s="47" t="s">
        <v>55</v>
      </c>
      <c r="D299" s="4"/>
      <c r="E299" s="49" t="s">
        <v>46</v>
      </c>
      <c r="F299" s="2"/>
      <c r="G299" s="2"/>
      <c r="L299" t="s">
        <v>15</v>
      </c>
      <c r="N299" t="s">
        <v>18</v>
      </c>
    </row>
    <row r="300" spans="1:16" ht="60" hidden="1">
      <c r="A300" s="49" t="s">
        <v>49</v>
      </c>
      <c r="B300" t="s">
        <v>53</v>
      </c>
      <c r="C300" s="47" t="s">
        <v>57</v>
      </c>
      <c r="E300" s="49" t="s">
        <v>49</v>
      </c>
      <c r="F300" s="3"/>
      <c r="G300" s="5"/>
      <c r="L300" t="s">
        <v>16</v>
      </c>
      <c r="N300" t="s">
        <v>19</v>
      </c>
      <c r="P300" t="s">
        <v>22</v>
      </c>
    </row>
    <row r="301" spans="1:16" ht="90" hidden="1">
      <c r="A301" s="49" t="s">
        <v>49</v>
      </c>
      <c r="B301" t="s">
        <v>53</v>
      </c>
      <c r="C301" s="47" t="s">
        <v>58</v>
      </c>
      <c r="E301" s="49" t="s">
        <v>50</v>
      </c>
      <c r="F301" s="3"/>
      <c r="G301" s="3"/>
      <c r="L301" t="s">
        <v>20</v>
      </c>
      <c r="P301" t="s">
        <v>23</v>
      </c>
    </row>
    <row r="302" spans="1:16" ht="60" hidden="1">
      <c r="A302" s="49" t="s">
        <v>49</v>
      </c>
      <c r="B302" t="s">
        <v>53</v>
      </c>
      <c r="C302" s="47" t="s">
        <v>56</v>
      </c>
      <c r="E302" s="49" t="s">
        <v>48</v>
      </c>
      <c r="F302" s="5"/>
      <c r="G302" s="3"/>
      <c r="P302" t="s">
        <v>24</v>
      </c>
    </row>
    <row r="303" spans="1:16" ht="105" hidden="1">
      <c r="A303" s="49" t="s">
        <v>49</v>
      </c>
      <c r="B303" t="s">
        <v>53</v>
      </c>
      <c r="C303" s="47" t="s">
        <v>60</v>
      </c>
      <c r="E303" s="49" t="s">
        <v>47</v>
      </c>
      <c r="F303" s="3"/>
      <c r="G303" s="3"/>
      <c r="P303" t="s">
        <v>25</v>
      </c>
    </row>
    <row r="304" spans="1:16" ht="60" hidden="1">
      <c r="A304" s="49" t="s">
        <v>49</v>
      </c>
      <c r="B304" t="s">
        <v>53</v>
      </c>
      <c r="C304" s="47" t="s">
        <v>59</v>
      </c>
      <c r="E304" s="49"/>
      <c r="F304" s="3"/>
      <c r="G304" s="3"/>
    </row>
    <row r="305" spans="1:14" hidden="1">
      <c r="A305" s="49" t="s">
        <v>50</v>
      </c>
      <c r="B305" t="s">
        <v>53</v>
      </c>
      <c r="C305" s="47" t="s">
        <v>54</v>
      </c>
      <c r="E305" s="50"/>
      <c r="F305" s="3"/>
      <c r="G305" s="3"/>
      <c r="L305" s="2" t="s">
        <v>69</v>
      </c>
      <c r="N305" s="2" t="s">
        <v>112</v>
      </c>
    </row>
    <row r="306" spans="1:14" ht="90" hidden="1">
      <c r="A306" s="49" t="s">
        <v>48</v>
      </c>
      <c r="B306" t="s">
        <v>53</v>
      </c>
      <c r="C306" s="47" t="s">
        <v>61</v>
      </c>
      <c r="E306" s="50"/>
      <c r="F306" s="3"/>
      <c r="G306" s="3"/>
      <c r="L306" t="s">
        <v>74</v>
      </c>
      <c r="N306" t="s">
        <v>72</v>
      </c>
    </row>
    <row r="307" spans="1:14" ht="90" hidden="1">
      <c r="A307" s="49" t="s">
        <v>48</v>
      </c>
      <c r="B307" t="s">
        <v>53</v>
      </c>
      <c r="C307" s="47" t="s">
        <v>62</v>
      </c>
      <c r="E307" s="50"/>
      <c r="F307" s="3"/>
      <c r="G307" s="3"/>
      <c r="L307" t="s">
        <v>75</v>
      </c>
      <c r="N307" t="s">
        <v>113</v>
      </c>
    </row>
    <row r="308" spans="1:14" ht="45" hidden="1">
      <c r="A308" s="49" t="s">
        <v>47</v>
      </c>
      <c r="B308" t="s">
        <v>53</v>
      </c>
      <c r="C308" s="47" t="s">
        <v>63</v>
      </c>
      <c r="E308" s="50"/>
      <c r="F308" s="3"/>
      <c r="G308" s="3"/>
    </row>
    <row r="309" spans="1:14" ht="60" hidden="1">
      <c r="A309" s="49" t="s">
        <v>47</v>
      </c>
      <c r="B309" t="s">
        <v>53</v>
      </c>
      <c r="C309" s="47" t="s">
        <v>64</v>
      </c>
      <c r="E309" s="50"/>
      <c r="F309" s="3"/>
      <c r="G309" s="3"/>
    </row>
    <row r="310" spans="1:14" ht="30" hidden="1">
      <c r="A310" s="49" t="s">
        <v>47</v>
      </c>
      <c r="B310" t="s">
        <v>53</v>
      </c>
      <c r="C310" s="47" t="s">
        <v>65</v>
      </c>
      <c r="E310" s="50"/>
    </row>
    <row r="311" spans="1:14" ht="60" hidden="1">
      <c r="A311" s="49" t="s">
        <v>47</v>
      </c>
      <c r="B311" t="s">
        <v>53</v>
      </c>
      <c r="C311" s="47" t="s">
        <v>66</v>
      </c>
      <c r="E311" s="50"/>
    </row>
    <row r="312" spans="1:14" hidden="1">
      <c r="A312" s="50"/>
    </row>
    <row r="313" spans="1:14" hidden="1">
      <c r="A313" s="50"/>
    </row>
    <row r="314" spans="1:14" hidden="1">
      <c r="A314" s="50"/>
    </row>
    <row r="315" spans="1:14" hidden="1">
      <c r="A315" s="50"/>
    </row>
    <row r="316" spans="1:14" hidden="1">
      <c r="A316" s="50"/>
    </row>
    <row r="317" spans="1:14" hidden="1">
      <c r="A317" s="50"/>
    </row>
    <row r="318" spans="1:14" hidden="1">
      <c r="A318" s="50"/>
    </row>
    <row r="319" spans="1:14" hidden="1">
      <c r="A319" s="50"/>
    </row>
    <row r="320" spans="1:14" hidden="1">
      <c r="A320" s="50"/>
    </row>
    <row r="321" spans="1:1" hidden="1">
      <c r="A321" s="50"/>
    </row>
    <row r="322" spans="1:1" hidden="1">
      <c r="A322" s="50"/>
    </row>
    <row r="323" spans="1:1" hidden="1">
      <c r="A323" s="50"/>
    </row>
    <row r="324" spans="1:1" hidden="1">
      <c r="A324" s="50"/>
    </row>
    <row r="325" spans="1:1" hidden="1">
      <c r="A325" s="50"/>
    </row>
    <row r="326" spans="1:1" hidden="1">
      <c r="A326" s="50"/>
    </row>
    <row r="327" spans="1:1" hidden="1">
      <c r="A327" s="50"/>
    </row>
    <row r="328" spans="1:1" hidden="1">
      <c r="A328" s="50"/>
    </row>
    <row r="329" spans="1:1" hidden="1">
      <c r="A329" s="50"/>
    </row>
    <row r="330" spans="1:1" hidden="1">
      <c r="A330" s="150">
        <f>+C194-9.5</f>
        <v>80.5</v>
      </c>
    </row>
    <row r="331" spans="1:1">
      <c r="A331" s="50"/>
    </row>
  </sheetData>
  <protectedRanges>
    <protectedRange sqref="O69:Q70 S69" name="semestr1c_1"/>
    <protectedRange sqref="M54:M55 O54:Q55 S54 A60:C64 O60:Q64 S60 S69 V60:X64 M69:M70 O69:Q70 M60:M64 A69:B70 A54:B55" name="semestr1b_1"/>
    <protectedRange sqref="B1:N6 N7:N9" name="Nagłówek_1"/>
    <protectedRange sqref="A17:C18 M17:M20 O17:Q20 S17:S19 O25:Q27 S25 A25:C27 O32:Q38 S32:S33 A32:C38 V26:X27 V34:X38 C54:C55 G43:H49 C69:C70 C77 A43:C49 C91:C92 C113:C114 C128:C129 C136:C137 C144:C145 G91:H97 C162:C163 C173:C174 C188:C189 V17:X20 G25:H27 G32:H38 V55:X55 G60:H64 V69:X70 V77:X77 G84:H86 V114:X114 G119:H123 V128:X129 V136:X137 V144:X145 G151:H157 V174:X174 V188:X189 G17:H20 G188:H189 M25:M27 G54:H55 M43:M49 G69:H70 G77:H79 V45:X49 S43:S44 G113:H114 G102:H108 G128:H129 G136:H139 C102:C103 G144:H146 G162:H168 G173:H174 M32:M38 O43:Q49 C179:C180 V179:X180 G179:H183 A20:C20 B19:C19 U69" name="semestr1a_1"/>
    <protectedRange sqref="A78:C79 M77:M79 O77:Q79 V78:X79 M84:M86 O84:Q86 V84:X86 A91:B92 M91:M97 O91:Q97 V93:X97 A84:C86 A77:B77 A93:C97 A102:B103 M102:M108 O102:Q108 S102:S107 V108:X108 A104:C108" name="semestr2a_1"/>
    <protectedRange sqref="A113:B114 M113:M114 O113:Q114 S113 A119:C123 O119:Q123 S119:S122 V119:X123 M119:M123" name="semestr2b_1"/>
    <protectedRange sqref="A128:B129 M128:M129 O128:Q129" name="semestr2c_1"/>
    <protectedRange sqref="A138:C139 M136:M139 O136:Q139 S136 V138:X139 M144:M146 O144:Q146 V146:X146 A151:C157 M151:M157 O151:Q157 S151:S153 V154:X157 A146:C146 A137:B137 A144:B145 B136" name="semestr3a_1"/>
    <protectedRange sqref="A162:B163 A164:C164 M162:M168 O162:Q168 S162:S164 V165:X168 M173:M174 O173:Q174 S173 V154:X157 A179:B180 A181:C183 M179:M183 O179:Q183 V181:X183 A166:C168 B165:C165 A173:B174" name="semestr3b_1"/>
    <protectedRange sqref="A188:B189 M188:M189 O188:Q189" name="semestr3c_1"/>
    <protectedRange sqref="A165" name="semestr3b_1_1"/>
    <protectedRange sqref="S91:S92" name="semestr2a_2"/>
    <protectedRange sqref="S20 S26:S27 S34:S38 S45:S49 S55 S61:S64 S70 S77:S79 S84:S86 S93:S97 S108 S114 S123 S128:S129 S137:S139 S144:S146 S154:S157 S165:S168 S174 S179:S183 S188:S189" name="semestr1a_1_1_1"/>
    <protectedRange sqref="A19" name="semestr1a_6"/>
    <protectedRange sqref="A136" name="semestr3a_4"/>
    <protectedRange sqref="B7:M9" name="Nagłówek_2"/>
    <protectedRange sqref="V25:X25" name="semestr1a_1_1"/>
    <protectedRange sqref="V32:X33" name="semestr1a_1_2"/>
    <protectedRange sqref="V43:X44" name="semestr1a"/>
    <protectedRange sqref="V54:X54" name="semestr1a_1_3"/>
    <protectedRange sqref="V102:X103" name="semestr1a_2"/>
    <protectedRange sqref="V104:X107" name="semestr2a"/>
    <protectedRange sqref="V113:X113" name="semestr1a_1_3_1"/>
    <protectedRange sqref="V151:X153" name="semestr3a_1_1"/>
    <protectedRange sqref="V151:X153" name="semestr3b_1_2"/>
    <protectedRange sqref="V162:X163" name="semestr1a_3"/>
    <protectedRange sqref="V164:X164" name="semestr3b"/>
    <protectedRange sqref="V173:X173" name="semestr1a_1_3_2"/>
    <protectedRange sqref="V91:X92" name="semestr1a_1_4_1"/>
  </protectedRanges>
  <mergeCells count="127">
    <mergeCell ref="V10:X11"/>
    <mergeCell ref="A225:C225"/>
    <mergeCell ref="B222:C224"/>
    <mergeCell ref="B7:M7"/>
    <mergeCell ref="B8:M8"/>
    <mergeCell ref="B9:M9"/>
    <mergeCell ref="B228:C228"/>
    <mergeCell ref="B229:C229"/>
    <mergeCell ref="A233:A234"/>
    <mergeCell ref="B233:B234"/>
    <mergeCell ref="C233:E233"/>
    <mergeCell ref="A219:B219"/>
    <mergeCell ref="G219:H219"/>
    <mergeCell ref="B226:C226"/>
    <mergeCell ref="B227:C227"/>
    <mergeCell ref="A216:B216"/>
    <mergeCell ref="G216:H216"/>
    <mergeCell ref="A217:B217"/>
    <mergeCell ref="G217:H217"/>
    <mergeCell ref="A218:B218"/>
    <mergeCell ref="G218:H218"/>
    <mergeCell ref="A212:B212"/>
    <mergeCell ref="A213:B213"/>
    <mergeCell ref="G213:H213"/>
    <mergeCell ref="K213:M213"/>
    <mergeCell ref="A214:B214"/>
    <mergeCell ref="C214:C215"/>
    <mergeCell ref="D214:D215"/>
    <mergeCell ref="E214:E215"/>
    <mergeCell ref="F214:F215"/>
    <mergeCell ref="G214:H215"/>
    <mergeCell ref="K209:M209"/>
    <mergeCell ref="A210:B210"/>
    <mergeCell ref="K210:M210"/>
    <mergeCell ref="A211:B211"/>
    <mergeCell ref="C211:C212"/>
    <mergeCell ref="D211:D212"/>
    <mergeCell ref="E211:E212"/>
    <mergeCell ref="F211:F212"/>
    <mergeCell ref="G211:H212"/>
    <mergeCell ref="K211:M211"/>
    <mergeCell ref="A215:B215"/>
    <mergeCell ref="A207:B207"/>
    <mergeCell ref="G207:H207"/>
    <mergeCell ref="A208:B208"/>
    <mergeCell ref="G208:H208"/>
    <mergeCell ref="A209:B209"/>
    <mergeCell ref="C209:C210"/>
    <mergeCell ref="D209:D210"/>
    <mergeCell ref="E209:E210"/>
    <mergeCell ref="F209:F210"/>
    <mergeCell ref="G209:H210"/>
    <mergeCell ref="A204:B204"/>
    <mergeCell ref="G204:H204"/>
    <mergeCell ref="A205:B205"/>
    <mergeCell ref="C205:C206"/>
    <mergeCell ref="D205:D206"/>
    <mergeCell ref="E205:E206"/>
    <mergeCell ref="F205:F206"/>
    <mergeCell ref="G205:H206"/>
    <mergeCell ref="A206:B206"/>
    <mergeCell ref="A201:B202"/>
    <mergeCell ref="C201:D201"/>
    <mergeCell ref="E201:F201"/>
    <mergeCell ref="G201:H203"/>
    <mergeCell ref="C202:C203"/>
    <mergeCell ref="D202:D203"/>
    <mergeCell ref="E202:E203"/>
    <mergeCell ref="F202:F203"/>
    <mergeCell ref="A203:B203"/>
    <mergeCell ref="A143:X143"/>
    <mergeCell ref="A150:X150"/>
    <mergeCell ref="A161:X161"/>
    <mergeCell ref="A172:X172"/>
    <mergeCell ref="A178:X178"/>
    <mergeCell ref="A187:X187"/>
    <mergeCell ref="A101:X101"/>
    <mergeCell ref="A112:X112"/>
    <mergeCell ref="A118:X118"/>
    <mergeCell ref="A127:X127"/>
    <mergeCell ref="A134:X134"/>
    <mergeCell ref="A135:X135"/>
    <mergeCell ref="A59:X59"/>
    <mergeCell ref="A68:X68"/>
    <mergeCell ref="A75:X75"/>
    <mergeCell ref="A76:X76"/>
    <mergeCell ref="A83:X83"/>
    <mergeCell ref="A90:X90"/>
    <mergeCell ref="A15:X15"/>
    <mergeCell ref="A16:X16"/>
    <mergeCell ref="A24:X24"/>
    <mergeCell ref="A31:X31"/>
    <mergeCell ref="A42:X42"/>
    <mergeCell ref="A53:X53"/>
    <mergeCell ref="H10:H14"/>
    <mergeCell ref="I10:T10"/>
    <mergeCell ref="K12:K14"/>
    <mergeCell ref="L12:P12"/>
    <mergeCell ref="Q12:Q14"/>
    <mergeCell ref="L13:L14"/>
    <mergeCell ref="M13:M14"/>
    <mergeCell ref="N13:P13"/>
    <mergeCell ref="R13:T13"/>
    <mergeCell ref="A7:A9"/>
    <mergeCell ref="B1:M1"/>
    <mergeCell ref="B2:M2"/>
    <mergeCell ref="B3:M3"/>
    <mergeCell ref="P1:X5"/>
    <mergeCell ref="C11:C14"/>
    <mergeCell ref="D11:D14"/>
    <mergeCell ref="E11:E14"/>
    <mergeCell ref="F11:F14"/>
    <mergeCell ref="I11:I14"/>
    <mergeCell ref="J11:J14"/>
    <mergeCell ref="K11:Q11"/>
    <mergeCell ref="R11:T12"/>
    <mergeCell ref="V12:V14"/>
    <mergeCell ref="W12:W14"/>
    <mergeCell ref="X12:X14"/>
    <mergeCell ref="U10:U14"/>
    <mergeCell ref="B4:M4"/>
    <mergeCell ref="B5:L5"/>
    <mergeCell ref="B6:L6"/>
    <mergeCell ref="A10:A14"/>
    <mergeCell ref="B10:B14"/>
    <mergeCell ref="C10:F10"/>
    <mergeCell ref="G10:G14"/>
  </mergeCells>
  <dataValidations count="4">
    <dataValidation type="list" allowBlank="1" showInputMessage="1" showErrorMessage="1" sqref="H17:H20 H179:H183 H32:H38 H25:H27 H54:H55 H60:H64 H69:H70 H77:H79 H84:H86 H91:H97 H43:H49 H113:H114 H119:H123 H128:H129 H136:H139 H144:H146 H151:H157 H162:H168 H173:H174 H102:H108 H188:H189" xr:uid="{00000000-0002-0000-0400-000000000000}">
      <formula1>$N$299:$N$300</formula1>
    </dataValidation>
    <dataValidation type="list" allowBlank="1" showInputMessage="1" showErrorMessage="1" sqref="G17:G20 G179:G183 G32:G38 G25:G27 G54:G55 G60:G64 G69:G70 G77:G79 G84:G86 G91:G97 G43:G49 G113:G114 G119:G123 G128:G129 G136:G139 G144:G146 G151:G157 G162:G168 G173:G174 G102:G108 G188:G189" xr:uid="{00000000-0002-0000-0400-000001000000}">
      <formula1>$L$299:$L$301</formula1>
    </dataValidation>
    <dataValidation allowBlank="1" showInputMessage="1" showErrorMessage="1" sqref="V12:X14" xr:uid="{00000000-0002-0000-0400-000002000000}"/>
    <dataValidation type="whole" allowBlank="1" showInputMessage="1" showErrorMessage="1" sqref="U17:U20 U25:U27 U54:U55 U60:U64 U70 U84:U86 U91:U97 U113:U114 U128:U129 U136:U139 U144:U146 U173:U174 U179:U183 U188:U189 U32:U38 U43:U49 U102:U108 U119:U123 U151:U157 U162:U168 U77:U79" xr:uid="{00000000-0002-0000-0400-000003000000}">
      <formula1>25</formula1>
      <formula2>30</formula2>
    </dataValidation>
  </dataValidations>
  <pageMargins left="0.31496062992125984" right="0.31496062992125984" top="0.35433070866141736" bottom="0.35433070866141736" header="0.31496062992125984" footer="0.31496062992125984"/>
  <pageSetup paperSize="9" scale="58" orientation="landscape" r:id="rId1"/>
  <rowBreaks count="3" manualBreakCount="3">
    <brk id="52" max="23" man="1"/>
    <brk id="111" max="23" man="1"/>
    <brk id="171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D20"/>
  <sheetViews>
    <sheetView view="pageBreakPreview" zoomScale="160" zoomScaleNormal="100" zoomScaleSheetLayoutView="160" workbookViewId="0">
      <selection sqref="A1:B1"/>
    </sheetView>
  </sheetViews>
  <sheetFormatPr defaultColWidth="8.85546875" defaultRowHeight="14.25"/>
  <cols>
    <col min="1" max="1" width="8" style="88" customWidth="1"/>
    <col min="2" max="2" width="55.85546875" style="88" customWidth="1"/>
    <col min="3" max="256" width="8.85546875" style="88"/>
    <col min="257" max="257" width="8" style="88" customWidth="1"/>
    <col min="258" max="258" width="55.85546875" style="88" customWidth="1"/>
    <col min="259" max="512" width="8.85546875" style="88"/>
    <col min="513" max="513" width="8" style="88" customWidth="1"/>
    <col min="514" max="514" width="55.85546875" style="88" customWidth="1"/>
    <col min="515" max="768" width="8.85546875" style="88"/>
    <col min="769" max="769" width="8" style="88" customWidth="1"/>
    <col min="770" max="770" width="55.85546875" style="88" customWidth="1"/>
    <col min="771" max="1024" width="8.85546875" style="88"/>
    <col min="1025" max="1025" width="8" style="88" customWidth="1"/>
    <col min="1026" max="1026" width="55.85546875" style="88" customWidth="1"/>
    <col min="1027" max="1280" width="8.85546875" style="88"/>
    <col min="1281" max="1281" width="8" style="88" customWidth="1"/>
    <col min="1282" max="1282" width="55.85546875" style="88" customWidth="1"/>
    <col min="1283" max="1536" width="8.85546875" style="88"/>
    <col min="1537" max="1537" width="8" style="88" customWidth="1"/>
    <col min="1538" max="1538" width="55.85546875" style="88" customWidth="1"/>
    <col min="1539" max="1792" width="8.85546875" style="88"/>
    <col min="1793" max="1793" width="8" style="88" customWidth="1"/>
    <col min="1794" max="1794" width="55.85546875" style="88" customWidth="1"/>
    <col min="1795" max="2048" width="8.85546875" style="88"/>
    <col min="2049" max="2049" width="8" style="88" customWidth="1"/>
    <col min="2050" max="2050" width="55.85546875" style="88" customWidth="1"/>
    <col min="2051" max="2304" width="8.85546875" style="88"/>
    <col min="2305" max="2305" width="8" style="88" customWidth="1"/>
    <col min="2306" max="2306" width="55.85546875" style="88" customWidth="1"/>
    <col min="2307" max="2560" width="8.85546875" style="88"/>
    <col min="2561" max="2561" width="8" style="88" customWidth="1"/>
    <col min="2562" max="2562" width="55.85546875" style="88" customWidth="1"/>
    <col min="2563" max="2816" width="8.85546875" style="88"/>
    <col min="2817" max="2817" width="8" style="88" customWidth="1"/>
    <col min="2818" max="2818" width="55.85546875" style="88" customWidth="1"/>
    <col min="2819" max="3072" width="8.85546875" style="88"/>
    <col min="3073" max="3073" width="8" style="88" customWidth="1"/>
    <col min="3074" max="3074" width="55.85546875" style="88" customWidth="1"/>
    <col min="3075" max="3328" width="8.85546875" style="88"/>
    <col min="3329" max="3329" width="8" style="88" customWidth="1"/>
    <col min="3330" max="3330" width="55.85546875" style="88" customWidth="1"/>
    <col min="3331" max="3584" width="8.85546875" style="88"/>
    <col min="3585" max="3585" width="8" style="88" customWidth="1"/>
    <col min="3586" max="3586" width="55.85546875" style="88" customWidth="1"/>
    <col min="3587" max="3840" width="8.85546875" style="88"/>
    <col min="3841" max="3841" width="8" style="88" customWidth="1"/>
    <col min="3842" max="3842" width="55.85546875" style="88" customWidth="1"/>
    <col min="3843" max="4096" width="8.85546875" style="88"/>
    <col min="4097" max="4097" width="8" style="88" customWidth="1"/>
    <col min="4098" max="4098" width="55.85546875" style="88" customWidth="1"/>
    <col min="4099" max="4352" width="8.85546875" style="88"/>
    <col min="4353" max="4353" width="8" style="88" customWidth="1"/>
    <col min="4354" max="4354" width="55.85546875" style="88" customWidth="1"/>
    <col min="4355" max="4608" width="8.85546875" style="88"/>
    <col min="4609" max="4609" width="8" style="88" customWidth="1"/>
    <col min="4610" max="4610" width="55.85546875" style="88" customWidth="1"/>
    <col min="4611" max="4864" width="8.85546875" style="88"/>
    <col min="4865" max="4865" width="8" style="88" customWidth="1"/>
    <col min="4866" max="4866" width="55.85546875" style="88" customWidth="1"/>
    <col min="4867" max="5120" width="8.85546875" style="88"/>
    <col min="5121" max="5121" width="8" style="88" customWidth="1"/>
    <col min="5122" max="5122" width="55.85546875" style="88" customWidth="1"/>
    <col min="5123" max="5376" width="8.85546875" style="88"/>
    <col min="5377" max="5377" width="8" style="88" customWidth="1"/>
    <col min="5378" max="5378" width="55.85546875" style="88" customWidth="1"/>
    <col min="5379" max="5632" width="8.85546875" style="88"/>
    <col min="5633" max="5633" width="8" style="88" customWidth="1"/>
    <col min="5634" max="5634" width="55.85546875" style="88" customWidth="1"/>
    <col min="5635" max="5888" width="8.85546875" style="88"/>
    <col min="5889" max="5889" width="8" style="88" customWidth="1"/>
    <col min="5890" max="5890" width="55.85546875" style="88" customWidth="1"/>
    <col min="5891" max="6144" width="8.85546875" style="88"/>
    <col min="6145" max="6145" width="8" style="88" customWidth="1"/>
    <col min="6146" max="6146" width="55.85546875" style="88" customWidth="1"/>
    <col min="6147" max="6400" width="8.85546875" style="88"/>
    <col min="6401" max="6401" width="8" style="88" customWidth="1"/>
    <col min="6402" max="6402" width="55.85546875" style="88" customWidth="1"/>
    <col min="6403" max="6656" width="8.85546875" style="88"/>
    <col min="6657" max="6657" width="8" style="88" customWidth="1"/>
    <col min="6658" max="6658" width="55.85546875" style="88" customWidth="1"/>
    <col min="6659" max="6912" width="8.85546875" style="88"/>
    <col min="6913" max="6913" width="8" style="88" customWidth="1"/>
    <col min="6914" max="6914" width="55.85546875" style="88" customWidth="1"/>
    <col min="6915" max="7168" width="8.85546875" style="88"/>
    <col min="7169" max="7169" width="8" style="88" customWidth="1"/>
    <col min="7170" max="7170" width="55.85546875" style="88" customWidth="1"/>
    <col min="7171" max="7424" width="8.85546875" style="88"/>
    <col min="7425" max="7425" width="8" style="88" customWidth="1"/>
    <col min="7426" max="7426" width="55.85546875" style="88" customWidth="1"/>
    <col min="7427" max="7680" width="8.85546875" style="88"/>
    <col min="7681" max="7681" width="8" style="88" customWidth="1"/>
    <col min="7682" max="7682" width="55.85546875" style="88" customWidth="1"/>
    <col min="7683" max="7936" width="8.85546875" style="88"/>
    <col min="7937" max="7937" width="8" style="88" customWidth="1"/>
    <col min="7938" max="7938" width="55.85546875" style="88" customWidth="1"/>
    <col min="7939" max="8192" width="8.85546875" style="88"/>
    <col min="8193" max="8193" width="8" style="88" customWidth="1"/>
    <col min="8194" max="8194" width="55.85546875" style="88" customWidth="1"/>
    <col min="8195" max="8448" width="8.85546875" style="88"/>
    <col min="8449" max="8449" width="8" style="88" customWidth="1"/>
    <col min="8450" max="8450" width="55.85546875" style="88" customWidth="1"/>
    <col min="8451" max="8704" width="8.85546875" style="88"/>
    <col min="8705" max="8705" width="8" style="88" customWidth="1"/>
    <col min="8706" max="8706" width="55.85546875" style="88" customWidth="1"/>
    <col min="8707" max="8960" width="8.85546875" style="88"/>
    <col min="8961" max="8961" width="8" style="88" customWidth="1"/>
    <col min="8962" max="8962" width="55.85546875" style="88" customWidth="1"/>
    <col min="8963" max="9216" width="8.85546875" style="88"/>
    <col min="9217" max="9217" width="8" style="88" customWidth="1"/>
    <col min="9218" max="9218" width="55.85546875" style="88" customWidth="1"/>
    <col min="9219" max="9472" width="8.85546875" style="88"/>
    <col min="9473" max="9473" width="8" style="88" customWidth="1"/>
    <col min="9474" max="9474" width="55.85546875" style="88" customWidth="1"/>
    <col min="9475" max="9728" width="8.85546875" style="88"/>
    <col min="9729" max="9729" width="8" style="88" customWidth="1"/>
    <col min="9730" max="9730" width="55.85546875" style="88" customWidth="1"/>
    <col min="9731" max="9984" width="8.85546875" style="88"/>
    <col min="9985" max="9985" width="8" style="88" customWidth="1"/>
    <col min="9986" max="9986" width="55.85546875" style="88" customWidth="1"/>
    <col min="9987" max="10240" width="8.85546875" style="88"/>
    <col min="10241" max="10241" width="8" style="88" customWidth="1"/>
    <col min="10242" max="10242" width="55.85546875" style="88" customWidth="1"/>
    <col min="10243" max="10496" width="8.85546875" style="88"/>
    <col min="10497" max="10497" width="8" style="88" customWidth="1"/>
    <col min="10498" max="10498" width="55.85546875" style="88" customWidth="1"/>
    <col min="10499" max="10752" width="8.85546875" style="88"/>
    <col min="10753" max="10753" width="8" style="88" customWidth="1"/>
    <col min="10754" max="10754" width="55.85546875" style="88" customWidth="1"/>
    <col min="10755" max="11008" width="8.85546875" style="88"/>
    <col min="11009" max="11009" width="8" style="88" customWidth="1"/>
    <col min="11010" max="11010" width="55.85546875" style="88" customWidth="1"/>
    <col min="11011" max="11264" width="8.85546875" style="88"/>
    <col min="11265" max="11265" width="8" style="88" customWidth="1"/>
    <col min="11266" max="11266" width="55.85546875" style="88" customWidth="1"/>
    <col min="11267" max="11520" width="8.85546875" style="88"/>
    <col min="11521" max="11521" width="8" style="88" customWidth="1"/>
    <col min="11522" max="11522" width="55.85546875" style="88" customWidth="1"/>
    <col min="11523" max="11776" width="8.85546875" style="88"/>
    <col min="11777" max="11777" width="8" style="88" customWidth="1"/>
    <col min="11778" max="11778" width="55.85546875" style="88" customWidth="1"/>
    <col min="11779" max="12032" width="8.85546875" style="88"/>
    <col min="12033" max="12033" width="8" style="88" customWidth="1"/>
    <col min="12034" max="12034" width="55.85546875" style="88" customWidth="1"/>
    <col min="12035" max="12288" width="8.85546875" style="88"/>
    <col min="12289" max="12289" width="8" style="88" customWidth="1"/>
    <col min="12290" max="12290" width="55.85546875" style="88" customWidth="1"/>
    <col min="12291" max="12544" width="8.85546875" style="88"/>
    <col min="12545" max="12545" width="8" style="88" customWidth="1"/>
    <col min="12546" max="12546" width="55.85546875" style="88" customWidth="1"/>
    <col min="12547" max="12800" width="8.85546875" style="88"/>
    <col min="12801" max="12801" width="8" style="88" customWidth="1"/>
    <col min="12802" max="12802" width="55.85546875" style="88" customWidth="1"/>
    <col min="12803" max="13056" width="8.85546875" style="88"/>
    <col min="13057" max="13057" width="8" style="88" customWidth="1"/>
    <col min="13058" max="13058" width="55.85546875" style="88" customWidth="1"/>
    <col min="13059" max="13312" width="8.85546875" style="88"/>
    <col min="13313" max="13313" width="8" style="88" customWidth="1"/>
    <col min="13314" max="13314" width="55.85546875" style="88" customWidth="1"/>
    <col min="13315" max="13568" width="8.85546875" style="88"/>
    <col min="13569" max="13569" width="8" style="88" customWidth="1"/>
    <col min="13570" max="13570" width="55.85546875" style="88" customWidth="1"/>
    <col min="13571" max="13824" width="8.85546875" style="88"/>
    <col min="13825" max="13825" width="8" style="88" customWidth="1"/>
    <col min="13826" max="13826" width="55.85546875" style="88" customWidth="1"/>
    <col min="13827" max="14080" width="8.85546875" style="88"/>
    <col min="14081" max="14081" width="8" style="88" customWidth="1"/>
    <col min="14082" max="14082" width="55.85546875" style="88" customWidth="1"/>
    <col min="14083" max="14336" width="8.85546875" style="88"/>
    <col min="14337" max="14337" width="8" style="88" customWidth="1"/>
    <col min="14338" max="14338" width="55.85546875" style="88" customWidth="1"/>
    <col min="14339" max="14592" width="8.85546875" style="88"/>
    <col min="14593" max="14593" width="8" style="88" customWidth="1"/>
    <col min="14594" max="14594" width="55.85546875" style="88" customWidth="1"/>
    <col min="14595" max="14848" width="8.85546875" style="88"/>
    <col min="14849" max="14849" width="8" style="88" customWidth="1"/>
    <col min="14850" max="14850" width="55.85546875" style="88" customWidth="1"/>
    <col min="14851" max="15104" width="8.85546875" style="88"/>
    <col min="15105" max="15105" width="8" style="88" customWidth="1"/>
    <col min="15106" max="15106" width="55.85546875" style="88" customWidth="1"/>
    <col min="15107" max="15360" width="8.85546875" style="88"/>
    <col min="15361" max="15361" width="8" style="88" customWidth="1"/>
    <col min="15362" max="15362" width="55.85546875" style="88" customWidth="1"/>
    <col min="15363" max="15616" width="8.85546875" style="88"/>
    <col min="15617" max="15617" width="8" style="88" customWidth="1"/>
    <col min="15618" max="15618" width="55.85546875" style="88" customWidth="1"/>
    <col min="15619" max="15872" width="8.85546875" style="88"/>
    <col min="15873" max="15873" width="8" style="88" customWidth="1"/>
    <col min="15874" max="15874" width="55.85546875" style="88" customWidth="1"/>
    <col min="15875" max="16128" width="8.85546875" style="88"/>
    <col min="16129" max="16129" width="8" style="88" customWidth="1"/>
    <col min="16130" max="16130" width="55.85546875" style="88" customWidth="1"/>
    <col min="16131" max="16384" width="8.85546875" style="88"/>
  </cols>
  <sheetData>
    <row r="1" spans="1:4" ht="39" customHeight="1">
      <c r="A1" s="279" t="s">
        <v>240</v>
      </c>
      <c r="B1" s="280"/>
    </row>
    <row r="2" spans="1:4" ht="15" thickBot="1">
      <c r="A2" s="119"/>
      <c r="B2" s="119"/>
    </row>
    <row r="3" spans="1:4" ht="18.95" customHeight="1" thickBot="1">
      <c r="A3" s="120" t="s">
        <v>158</v>
      </c>
      <c r="B3" s="121" t="s">
        <v>159</v>
      </c>
    </row>
    <row r="4" spans="1:4" ht="15.75">
      <c r="A4" s="348" t="s">
        <v>223</v>
      </c>
      <c r="B4" s="124" t="s">
        <v>199</v>
      </c>
      <c r="D4" s="122"/>
    </row>
    <row r="5" spans="1:4" ht="15.75">
      <c r="A5" s="349"/>
      <c r="B5" s="123" t="s">
        <v>200</v>
      </c>
      <c r="D5" s="350"/>
    </row>
    <row r="6" spans="1:4" ht="17.25" customHeight="1">
      <c r="A6" s="349"/>
      <c r="B6" s="116" t="s">
        <v>201</v>
      </c>
      <c r="D6" s="350"/>
    </row>
    <row r="7" spans="1:4" ht="15.75">
      <c r="A7" s="349"/>
      <c r="B7" s="123" t="s">
        <v>202</v>
      </c>
      <c r="D7" s="350"/>
    </row>
    <row r="8" spans="1:4" ht="17.25" customHeight="1">
      <c r="A8" s="349"/>
      <c r="B8" s="123" t="s">
        <v>203</v>
      </c>
      <c r="D8" s="350"/>
    </row>
    <row r="9" spans="1:4" ht="15.75">
      <c r="A9" s="349"/>
      <c r="B9" s="123" t="s">
        <v>204</v>
      </c>
      <c r="D9" s="350"/>
    </row>
    <row r="10" spans="1:4" ht="15.75">
      <c r="A10" s="349"/>
      <c r="B10" s="123" t="s">
        <v>205</v>
      </c>
      <c r="D10" s="350"/>
    </row>
    <row r="11" spans="1:4" ht="16.5" thickBot="1">
      <c r="A11" s="349"/>
      <c r="B11" s="117" t="s">
        <v>219</v>
      </c>
      <c r="D11" s="350"/>
    </row>
    <row r="12" spans="1:4" ht="15.75">
      <c r="A12" s="349"/>
      <c r="B12" s="123" t="s">
        <v>198</v>
      </c>
      <c r="D12" s="350"/>
    </row>
    <row r="13" spans="1:4" ht="15.75">
      <c r="A13" s="349" t="s">
        <v>222</v>
      </c>
      <c r="B13" s="123" t="s">
        <v>206</v>
      </c>
      <c r="D13" s="350"/>
    </row>
    <row r="14" spans="1:4" ht="15.75">
      <c r="A14" s="349"/>
      <c r="B14" s="123" t="s">
        <v>207</v>
      </c>
      <c r="D14" s="350"/>
    </row>
    <row r="15" spans="1:4" ht="15.75">
      <c r="A15" s="349"/>
      <c r="B15" s="123" t="s">
        <v>208</v>
      </c>
      <c r="D15" s="350"/>
    </row>
    <row r="16" spans="1:4" ht="15.75">
      <c r="A16" s="349"/>
      <c r="B16" s="123" t="s">
        <v>209</v>
      </c>
      <c r="D16" s="350"/>
    </row>
    <row r="17" spans="1:4" ht="17.25" customHeight="1">
      <c r="A17" s="349"/>
      <c r="B17" s="116" t="s">
        <v>210</v>
      </c>
      <c r="D17" s="350"/>
    </row>
    <row r="18" spans="1:4" ht="15.75">
      <c r="A18" s="349"/>
      <c r="B18" s="123" t="s">
        <v>211</v>
      </c>
      <c r="D18" s="350"/>
    </row>
    <row r="19" spans="1:4" ht="15.75">
      <c r="A19" s="349"/>
      <c r="B19" s="123" t="s">
        <v>212</v>
      </c>
      <c r="D19" s="350"/>
    </row>
    <row r="20" spans="1:4" ht="16.5" thickBot="1">
      <c r="A20" s="351"/>
      <c r="B20" s="117" t="s">
        <v>213</v>
      </c>
      <c r="D20" s="350"/>
    </row>
  </sheetData>
  <mergeCells count="5">
    <mergeCell ref="A1:B1"/>
    <mergeCell ref="A4:A12"/>
    <mergeCell ref="D5:D12"/>
    <mergeCell ref="A13:A20"/>
    <mergeCell ref="D13:D2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OŚ_Woda_II</vt:lpstr>
      <vt:lpstr>OŚ_Woda_Mod_II</vt:lpstr>
      <vt:lpstr>OŚ_Odpad_II</vt:lpstr>
      <vt:lpstr>OŚ_Odpad_Mod_II</vt:lpstr>
      <vt:lpstr>OŚ_Leś_II</vt:lpstr>
      <vt:lpstr>OŚ_Leś_Mod_II</vt:lpstr>
      <vt:lpstr>OŚ_Leś_II!Obszar_wydruku</vt:lpstr>
      <vt:lpstr>OŚ_Leś_Mod_II!Obszar_wydruku</vt:lpstr>
      <vt:lpstr>OŚ_Odpad_II!Obszar_wydruku</vt:lpstr>
      <vt:lpstr>OŚ_Odpad_Mod_II!Obszar_wydruku</vt:lpstr>
      <vt:lpstr>OŚ_Woda_II!Obszar_wydruku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Agnieszka Bęś</cp:lastModifiedBy>
  <cp:lastPrinted>2019-02-27T08:35:12Z</cp:lastPrinted>
  <dcterms:created xsi:type="dcterms:W3CDTF">2017-01-24T15:07:24Z</dcterms:created>
  <dcterms:modified xsi:type="dcterms:W3CDTF">2024-11-05T15:44:07Z</dcterms:modified>
</cp:coreProperties>
</file>