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Users/krzysztofjankowski/Documents/Komputer/UWM/Dziekanat/Programy studiów/Plany_2019-2020/"/>
    </mc:Choice>
  </mc:AlternateContent>
  <xr:revisionPtr revIDLastSave="0" documentId="13_ncr:1_{896EEE19-799A-554A-8924-1C193E15B33B}" xr6:coauthVersionLast="43" xr6:coauthVersionMax="43" xr10:uidLastSave="{00000000-0000-0000-0000-000000000000}"/>
  <bookViews>
    <workbookView xWindow="38400" yWindow="0" windowWidth="38400" windowHeight="21600" xr2:uid="{00000000-000D-0000-FFFF-FFFF00000000}"/>
  </bookViews>
  <sheets>
    <sheet name="OZE" sheetId="2" r:id="rId1"/>
    <sheet name="Moduły II stopień" sheetId="3" r:id="rId2"/>
  </sheets>
  <externalReferences>
    <externalReference r:id="rId3"/>
  </externalReferences>
  <definedNames>
    <definedName name="Kierunek">OFFSET('[1]Pola wyboru'!$L$11,1,0,COUNTA('[1]Pola wyboru'!$L$12:$L$32),1)</definedName>
    <definedName name="_xlnm.Print_Area" localSheetId="0">OZE!$A$1:$X$317</definedName>
    <definedName name="Specjalność">OFFSET('[1]Pola wyboru'!$J$10,MATCH('[1]Leśnictwo_I stopień'!$B$1&amp;'[1]Leśnictwo_I stopień'!$B$5,'[1]Pola wyboru'!$H$11:$H$50&amp;'[1]Pola wyboru'!$I$11:$I$50,0),0,COUNTIFS('[1]Pola wyboru'!$H$11:$H$50,'[1]Leśnictwo_I stopień'!$B$1,'[1]Pola wyboru'!$I$11:$I$50,'[1]Leśnictwo_I stopień'!$B$5),1)</definedName>
    <definedName name="Stopień">OFFSET('[1]Pola wyboru'!$N$11,MATCH('[1]Leśnictwo_I stopień'!$B$1,'[1]Pola wyboru'!$M$12:$M$32,0),0,COUNTIF('[1]Pola wyboru'!$M$12:$M$32,'[1]Leśnictwo_I stopień'!$B$1),1)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7" i="2" l="1"/>
  <c r="C241" i="2"/>
  <c r="C255" i="2"/>
  <c r="C269" i="2"/>
  <c r="C283" i="2"/>
  <c r="C297" i="2"/>
  <c r="C311" i="2"/>
  <c r="C314" i="2"/>
  <c r="C127" i="2"/>
  <c r="C141" i="2"/>
  <c r="C155" i="2"/>
  <c r="C169" i="2"/>
  <c r="C183" i="2"/>
  <c r="C197" i="2"/>
  <c r="C211" i="2"/>
  <c r="C214" i="2"/>
  <c r="C27" i="2"/>
  <c r="C41" i="2"/>
  <c r="C55" i="2"/>
  <c r="C69" i="2"/>
  <c r="C83" i="2"/>
  <c r="C97" i="2"/>
  <c r="C111" i="2"/>
  <c r="C114" i="2"/>
  <c r="C315" i="2"/>
  <c r="C325" i="2"/>
  <c r="A352" i="2"/>
  <c r="D363" i="2"/>
  <c r="D356" i="2"/>
  <c r="D357" i="2"/>
  <c r="D358" i="2"/>
  <c r="D359" i="2"/>
  <c r="D360" i="2"/>
  <c r="D361" i="2"/>
  <c r="D362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405" i="2"/>
  <c r="B348" i="2"/>
  <c r="C363" i="2"/>
  <c r="C356" i="2"/>
  <c r="C357" i="2"/>
  <c r="C358" i="2"/>
  <c r="C359" i="2"/>
  <c r="C360" i="2"/>
  <c r="C361" i="2"/>
  <c r="C362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405" i="2"/>
  <c r="B347" i="2"/>
  <c r="N259" i="2"/>
  <c r="L259" i="2"/>
  <c r="K259" i="2"/>
  <c r="R259" i="2"/>
  <c r="I259" i="2"/>
  <c r="N159" i="2"/>
  <c r="L159" i="2"/>
  <c r="K159" i="2"/>
  <c r="R159" i="2"/>
  <c r="I159" i="2"/>
  <c r="E339" i="2"/>
  <c r="C339" i="2"/>
  <c r="N17" i="2"/>
  <c r="L17" i="2"/>
  <c r="K17" i="2"/>
  <c r="R17" i="2"/>
  <c r="I17" i="2"/>
  <c r="E337" i="2"/>
  <c r="C337" i="2"/>
  <c r="N19" i="2"/>
  <c r="L19" i="2"/>
  <c r="K19" i="2"/>
  <c r="R19" i="2"/>
  <c r="I19" i="2"/>
  <c r="N18" i="2"/>
  <c r="L18" i="2"/>
  <c r="K18" i="2"/>
  <c r="R18" i="2"/>
  <c r="I18" i="2"/>
  <c r="N187" i="2"/>
  <c r="L187" i="2"/>
  <c r="K187" i="2"/>
  <c r="R187" i="2"/>
  <c r="I187" i="2"/>
  <c r="N188" i="2"/>
  <c r="L188" i="2"/>
  <c r="K188" i="2"/>
  <c r="R188" i="2"/>
  <c r="I188" i="2"/>
  <c r="N189" i="2"/>
  <c r="L189" i="2"/>
  <c r="K189" i="2"/>
  <c r="R189" i="2"/>
  <c r="I189" i="2"/>
  <c r="N87" i="2"/>
  <c r="L87" i="2"/>
  <c r="K87" i="2"/>
  <c r="R87" i="2"/>
  <c r="I87" i="2"/>
  <c r="N88" i="2"/>
  <c r="L88" i="2"/>
  <c r="K88" i="2"/>
  <c r="R88" i="2"/>
  <c r="I88" i="2"/>
  <c r="E332" i="2"/>
  <c r="C334" i="2"/>
  <c r="E335" i="2"/>
  <c r="E334" i="2"/>
  <c r="C335" i="2"/>
  <c r="C332" i="2"/>
  <c r="Q54" i="2"/>
  <c r="Q53" i="2"/>
  <c r="Q52" i="2"/>
  <c r="Q51" i="2"/>
  <c r="Q50" i="2"/>
  <c r="Q49" i="2"/>
  <c r="Q48" i="2"/>
  <c r="Q47" i="2"/>
  <c r="Q46" i="2"/>
  <c r="Q45" i="2"/>
  <c r="N310" i="2"/>
  <c r="L310" i="2"/>
  <c r="K310" i="2"/>
  <c r="F310" i="2"/>
  <c r="E310" i="2"/>
  <c r="D310" i="2"/>
  <c r="N309" i="2"/>
  <c r="L309" i="2"/>
  <c r="K309" i="2"/>
  <c r="R309" i="2"/>
  <c r="F309" i="2"/>
  <c r="E309" i="2"/>
  <c r="D309" i="2"/>
  <c r="N308" i="2"/>
  <c r="L308" i="2"/>
  <c r="K308" i="2"/>
  <c r="F308" i="2"/>
  <c r="E308" i="2"/>
  <c r="D308" i="2"/>
  <c r="N307" i="2"/>
  <c r="L307" i="2"/>
  <c r="K307" i="2"/>
  <c r="R307" i="2"/>
  <c r="F307" i="2"/>
  <c r="E307" i="2"/>
  <c r="D307" i="2"/>
  <c r="N306" i="2"/>
  <c r="L306" i="2"/>
  <c r="K306" i="2"/>
  <c r="F306" i="2"/>
  <c r="E306" i="2"/>
  <c r="D306" i="2"/>
  <c r="N305" i="2"/>
  <c r="L305" i="2"/>
  <c r="K305" i="2"/>
  <c r="R305" i="2"/>
  <c r="F305" i="2"/>
  <c r="E305" i="2"/>
  <c r="D305" i="2"/>
  <c r="N304" i="2"/>
  <c r="L304" i="2"/>
  <c r="K304" i="2"/>
  <c r="F304" i="2"/>
  <c r="E304" i="2"/>
  <c r="D304" i="2"/>
  <c r="N303" i="2"/>
  <c r="L303" i="2"/>
  <c r="K303" i="2"/>
  <c r="R303" i="2"/>
  <c r="F303" i="2"/>
  <c r="E303" i="2"/>
  <c r="D303" i="2"/>
  <c r="N302" i="2"/>
  <c r="L302" i="2"/>
  <c r="K302" i="2"/>
  <c r="F302" i="2"/>
  <c r="E302" i="2"/>
  <c r="D302" i="2"/>
  <c r="N295" i="2"/>
  <c r="L295" i="2"/>
  <c r="K295" i="2"/>
  <c r="R295" i="2"/>
  <c r="F295" i="2"/>
  <c r="E295" i="2"/>
  <c r="D295" i="2"/>
  <c r="N294" i="2"/>
  <c r="L294" i="2"/>
  <c r="K294" i="2"/>
  <c r="F294" i="2"/>
  <c r="E294" i="2"/>
  <c r="D294" i="2"/>
  <c r="N293" i="2"/>
  <c r="L293" i="2"/>
  <c r="K293" i="2"/>
  <c r="R293" i="2"/>
  <c r="F293" i="2"/>
  <c r="E293" i="2"/>
  <c r="D293" i="2"/>
  <c r="N292" i="2"/>
  <c r="L292" i="2"/>
  <c r="K292" i="2"/>
  <c r="F292" i="2"/>
  <c r="E292" i="2"/>
  <c r="D292" i="2"/>
  <c r="N291" i="2"/>
  <c r="L291" i="2"/>
  <c r="K291" i="2"/>
  <c r="R291" i="2"/>
  <c r="F291" i="2"/>
  <c r="E291" i="2"/>
  <c r="D291" i="2"/>
  <c r="N290" i="2"/>
  <c r="L290" i="2"/>
  <c r="K290" i="2"/>
  <c r="F290" i="2"/>
  <c r="E290" i="2"/>
  <c r="D290" i="2"/>
  <c r="N282" i="2"/>
  <c r="L282" i="2"/>
  <c r="K282" i="2"/>
  <c r="R282" i="2"/>
  <c r="F282" i="2"/>
  <c r="E282" i="2"/>
  <c r="D282" i="2"/>
  <c r="N281" i="2"/>
  <c r="L281" i="2"/>
  <c r="K281" i="2"/>
  <c r="F281" i="2"/>
  <c r="E281" i="2"/>
  <c r="D281" i="2"/>
  <c r="N280" i="2"/>
  <c r="L280" i="2"/>
  <c r="K280" i="2"/>
  <c r="R280" i="2"/>
  <c r="F280" i="2"/>
  <c r="E280" i="2"/>
  <c r="D280" i="2"/>
  <c r="N279" i="2"/>
  <c r="L279" i="2"/>
  <c r="K279" i="2"/>
  <c r="F279" i="2"/>
  <c r="E279" i="2"/>
  <c r="D279" i="2"/>
  <c r="N278" i="2"/>
  <c r="L278" i="2"/>
  <c r="K278" i="2"/>
  <c r="R278" i="2"/>
  <c r="F278" i="2"/>
  <c r="E278" i="2"/>
  <c r="D278" i="2"/>
  <c r="N277" i="2"/>
  <c r="L277" i="2"/>
  <c r="K277" i="2"/>
  <c r="F277" i="2"/>
  <c r="E277" i="2"/>
  <c r="D277" i="2"/>
  <c r="N276" i="2"/>
  <c r="L276" i="2"/>
  <c r="K276" i="2"/>
  <c r="R276" i="2"/>
  <c r="F276" i="2"/>
  <c r="E276" i="2"/>
  <c r="D276" i="2"/>
  <c r="N275" i="2"/>
  <c r="L275" i="2"/>
  <c r="K275" i="2"/>
  <c r="F275" i="2"/>
  <c r="E275" i="2"/>
  <c r="D275" i="2"/>
  <c r="N274" i="2"/>
  <c r="L274" i="2"/>
  <c r="K274" i="2"/>
  <c r="F274" i="2"/>
  <c r="E274" i="2"/>
  <c r="D274" i="2"/>
  <c r="N265" i="2"/>
  <c r="L265" i="2"/>
  <c r="K265" i="2"/>
  <c r="F265" i="2"/>
  <c r="E265" i="2"/>
  <c r="D265" i="2"/>
  <c r="N264" i="2"/>
  <c r="L264" i="2"/>
  <c r="K264" i="2"/>
  <c r="F264" i="2"/>
  <c r="E264" i="2"/>
  <c r="D264" i="2"/>
  <c r="N263" i="2"/>
  <c r="L263" i="2"/>
  <c r="K263" i="2"/>
  <c r="F263" i="2"/>
  <c r="E263" i="2"/>
  <c r="D263" i="2"/>
  <c r="N262" i="2"/>
  <c r="L262" i="2"/>
  <c r="K262" i="2"/>
  <c r="F262" i="2"/>
  <c r="E262" i="2"/>
  <c r="D262" i="2"/>
  <c r="N251" i="2"/>
  <c r="L251" i="2"/>
  <c r="K251" i="2"/>
  <c r="N250" i="2"/>
  <c r="L250" i="2"/>
  <c r="K250" i="2"/>
  <c r="N249" i="2"/>
  <c r="L249" i="2"/>
  <c r="K249" i="2"/>
  <c r="N248" i="2"/>
  <c r="L248" i="2"/>
  <c r="K248" i="2"/>
  <c r="N240" i="2"/>
  <c r="L240" i="2"/>
  <c r="K240" i="2"/>
  <c r="F240" i="2"/>
  <c r="E240" i="2"/>
  <c r="D240" i="2"/>
  <c r="N239" i="2"/>
  <c r="L239" i="2"/>
  <c r="K239" i="2"/>
  <c r="F239" i="2"/>
  <c r="E239" i="2"/>
  <c r="D239" i="2"/>
  <c r="N238" i="2"/>
  <c r="L238" i="2"/>
  <c r="K238" i="2"/>
  <c r="F238" i="2"/>
  <c r="E238" i="2"/>
  <c r="D238" i="2"/>
  <c r="N237" i="2"/>
  <c r="L237" i="2"/>
  <c r="K237" i="2"/>
  <c r="F237" i="2"/>
  <c r="E237" i="2"/>
  <c r="D237" i="2"/>
  <c r="N236" i="2"/>
  <c r="L236" i="2"/>
  <c r="K236" i="2"/>
  <c r="F236" i="2"/>
  <c r="E236" i="2"/>
  <c r="D236" i="2"/>
  <c r="N235" i="2"/>
  <c r="L235" i="2"/>
  <c r="K235" i="2"/>
  <c r="F235" i="2"/>
  <c r="E235" i="2"/>
  <c r="D235" i="2"/>
  <c r="N234" i="2"/>
  <c r="L234" i="2"/>
  <c r="K234" i="2"/>
  <c r="F234" i="2"/>
  <c r="E234" i="2"/>
  <c r="D234" i="2"/>
  <c r="N233" i="2"/>
  <c r="L233" i="2"/>
  <c r="K233" i="2"/>
  <c r="F233" i="2"/>
  <c r="E233" i="2"/>
  <c r="D233" i="2"/>
  <c r="N225" i="2"/>
  <c r="L225" i="2"/>
  <c r="K225" i="2"/>
  <c r="F225" i="2"/>
  <c r="E225" i="2"/>
  <c r="D225" i="2"/>
  <c r="N224" i="2"/>
  <c r="L224" i="2"/>
  <c r="K224" i="2"/>
  <c r="F224" i="2"/>
  <c r="E224" i="2"/>
  <c r="D224" i="2"/>
  <c r="N223" i="2"/>
  <c r="L223" i="2"/>
  <c r="K223" i="2"/>
  <c r="F223" i="2"/>
  <c r="E223" i="2"/>
  <c r="D223" i="2"/>
  <c r="N222" i="2"/>
  <c r="L222" i="2"/>
  <c r="K222" i="2"/>
  <c r="F222" i="2"/>
  <c r="E222" i="2"/>
  <c r="D222" i="2"/>
  <c r="N221" i="2"/>
  <c r="L221" i="2"/>
  <c r="K221" i="2"/>
  <c r="F221" i="2"/>
  <c r="E221" i="2"/>
  <c r="D221" i="2"/>
  <c r="N220" i="2"/>
  <c r="L220" i="2"/>
  <c r="K220" i="2"/>
  <c r="R220" i="2"/>
  <c r="T220" i="2"/>
  <c r="J220" i="2"/>
  <c r="F220" i="2"/>
  <c r="E220" i="2"/>
  <c r="D220" i="2"/>
  <c r="N219" i="2"/>
  <c r="L219" i="2"/>
  <c r="K219" i="2"/>
  <c r="F219" i="2"/>
  <c r="E219" i="2"/>
  <c r="D219" i="2"/>
  <c r="N210" i="2"/>
  <c r="L210" i="2"/>
  <c r="K210" i="2"/>
  <c r="F210" i="2"/>
  <c r="E210" i="2"/>
  <c r="D210" i="2"/>
  <c r="N209" i="2"/>
  <c r="L209" i="2"/>
  <c r="K209" i="2"/>
  <c r="F209" i="2"/>
  <c r="E209" i="2"/>
  <c r="D209" i="2"/>
  <c r="N208" i="2"/>
  <c r="L208" i="2"/>
  <c r="K208" i="2"/>
  <c r="F208" i="2"/>
  <c r="E208" i="2"/>
  <c r="D208" i="2"/>
  <c r="N207" i="2"/>
  <c r="L207" i="2"/>
  <c r="K207" i="2"/>
  <c r="R207" i="2"/>
  <c r="F207" i="2"/>
  <c r="E207" i="2"/>
  <c r="D207" i="2"/>
  <c r="N206" i="2"/>
  <c r="L206" i="2"/>
  <c r="K206" i="2"/>
  <c r="F206" i="2"/>
  <c r="E206" i="2"/>
  <c r="D206" i="2"/>
  <c r="N205" i="2"/>
  <c r="L205" i="2"/>
  <c r="K205" i="2"/>
  <c r="F205" i="2"/>
  <c r="E205" i="2"/>
  <c r="D205" i="2"/>
  <c r="N204" i="2"/>
  <c r="L204" i="2"/>
  <c r="K204" i="2"/>
  <c r="F204" i="2"/>
  <c r="E204" i="2"/>
  <c r="D204" i="2"/>
  <c r="N203" i="2"/>
  <c r="L203" i="2"/>
  <c r="K203" i="2"/>
  <c r="F203" i="2"/>
  <c r="E203" i="2"/>
  <c r="D203" i="2"/>
  <c r="N202" i="2"/>
  <c r="L202" i="2"/>
  <c r="K202" i="2"/>
  <c r="R202" i="2"/>
  <c r="T202" i="2"/>
  <c r="J202" i="2"/>
  <c r="I202" i="2"/>
  <c r="F202" i="2"/>
  <c r="E202" i="2"/>
  <c r="D202" i="2"/>
  <c r="N194" i="2"/>
  <c r="L194" i="2"/>
  <c r="K194" i="2"/>
  <c r="F194" i="2"/>
  <c r="E194" i="2"/>
  <c r="D194" i="2"/>
  <c r="N193" i="2"/>
  <c r="L193" i="2"/>
  <c r="K193" i="2"/>
  <c r="R193" i="2"/>
  <c r="T193" i="2"/>
  <c r="J193" i="2"/>
  <c r="F193" i="2"/>
  <c r="E193" i="2"/>
  <c r="D193" i="2"/>
  <c r="N192" i="2"/>
  <c r="L192" i="2"/>
  <c r="K192" i="2"/>
  <c r="F192" i="2"/>
  <c r="E192" i="2"/>
  <c r="D192" i="2"/>
  <c r="N191" i="2"/>
  <c r="L191" i="2"/>
  <c r="K191" i="2"/>
  <c r="F191" i="2"/>
  <c r="E191" i="2"/>
  <c r="D191" i="2"/>
  <c r="N190" i="2"/>
  <c r="L190" i="2"/>
  <c r="K190" i="2"/>
  <c r="F190" i="2"/>
  <c r="E190" i="2"/>
  <c r="D190" i="2"/>
  <c r="N181" i="2"/>
  <c r="L181" i="2"/>
  <c r="K181" i="2"/>
  <c r="F181" i="2"/>
  <c r="E181" i="2"/>
  <c r="D181" i="2"/>
  <c r="N180" i="2"/>
  <c r="L180" i="2"/>
  <c r="K180" i="2"/>
  <c r="R180" i="2"/>
  <c r="T180" i="2"/>
  <c r="J180" i="2"/>
  <c r="F180" i="2"/>
  <c r="E180" i="2"/>
  <c r="D180" i="2"/>
  <c r="N179" i="2"/>
  <c r="L179" i="2"/>
  <c r="K179" i="2"/>
  <c r="F179" i="2"/>
  <c r="E179" i="2"/>
  <c r="D179" i="2"/>
  <c r="N178" i="2"/>
  <c r="L178" i="2"/>
  <c r="K178" i="2"/>
  <c r="R178" i="2"/>
  <c r="T178" i="2"/>
  <c r="J178" i="2"/>
  <c r="F178" i="2"/>
  <c r="E178" i="2"/>
  <c r="D178" i="2"/>
  <c r="N177" i="2"/>
  <c r="L177" i="2"/>
  <c r="K177" i="2"/>
  <c r="F177" i="2"/>
  <c r="E177" i="2"/>
  <c r="D177" i="2"/>
  <c r="N176" i="2"/>
  <c r="L176" i="2"/>
  <c r="K176" i="2"/>
  <c r="F176" i="2"/>
  <c r="E176" i="2"/>
  <c r="D176" i="2"/>
  <c r="N175" i="2"/>
  <c r="L175" i="2"/>
  <c r="K175" i="2"/>
  <c r="F175" i="2"/>
  <c r="E175" i="2"/>
  <c r="D175" i="2"/>
  <c r="N174" i="2"/>
  <c r="L174" i="2"/>
  <c r="K174" i="2"/>
  <c r="F174" i="2"/>
  <c r="E174" i="2"/>
  <c r="D174" i="2"/>
  <c r="N163" i="2"/>
  <c r="L163" i="2"/>
  <c r="K163" i="2"/>
  <c r="F163" i="2"/>
  <c r="E163" i="2"/>
  <c r="D163" i="2"/>
  <c r="N162" i="2"/>
  <c r="L162" i="2"/>
  <c r="K162" i="2"/>
  <c r="F162" i="2"/>
  <c r="E162" i="2"/>
  <c r="D162" i="2"/>
  <c r="N161" i="2"/>
  <c r="L161" i="2"/>
  <c r="K161" i="2"/>
  <c r="F161" i="2"/>
  <c r="E161" i="2"/>
  <c r="D161" i="2"/>
  <c r="N149" i="2"/>
  <c r="L149" i="2"/>
  <c r="K149" i="2"/>
  <c r="N148" i="2"/>
  <c r="L148" i="2"/>
  <c r="K148" i="2"/>
  <c r="N147" i="2"/>
  <c r="L147" i="2"/>
  <c r="K147" i="2"/>
  <c r="N140" i="2"/>
  <c r="L140" i="2"/>
  <c r="K140" i="2"/>
  <c r="F140" i="2"/>
  <c r="E140" i="2"/>
  <c r="D140" i="2"/>
  <c r="N139" i="2"/>
  <c r="L139" i="2"/>
  <c r="K139" i="2"/>
  <c r="R139" i="2"/>
  <c r="T139" i="2"/>
  <c r="J139" i="2"/>
  <c r="F139" i="2"/>
  <c r="E139" i="2"/>
  <c r="D139" i="2"/>
  <c r="N138" i="2"/>
  <c r="L138" i="2"/>
  <c r="K138" i="2"/>
  <c r="F138" i="2"/>
  <c r="E138" i="2"/>
  <c r="D138" i="2"/>
  <c r="N137" i="2"/>
  <c r="L137" i="2"/>
  <c r="K137" i="2"/>
  <c r="R137" i="2"/>
  <c r="T137" i="2"/>
  <c r="J137" i="2"/>
  <c r="F137" i="2"/>
  <c r="E137" i="2"/>
  <c r="D137" i="2"/>
  <c r="N136" i="2"/>
  <c r="L136" i="2"/>
  <c r="K136" i="2"/>
  <c r="F136" i="2"/>
  <c r="E136" i="2"/>
  <c r="D136" i="2"/>
  <c r="N135" i="2"/>
  <c r="L135" i="2"/>
  <c r="K135" i="2"/>
  <c r="R135" i="2"/>
  <c r="T135" i="2"/>
  <c r="J135" i="2"/>
  <c r="F135" i="2"/>
  <c r="E135" i="2"/>
  <c r="D135" i="2"/>
  <c r="N134" i="2"/>
  <c r="L134" i="2"/>
  <c r="K134" i="2"/>
  <c r="F134" i="2"/>
  <c r="E134" i="2"/>
  <c r="D134" i="2"/>
  <c r="N133" i="2"/>
  <c r="L133" i="2"/>
  <c r="K133" i="2"/>
  <c r="F133" i="2"/>
  <c r="E133" i="2"/>
  <c r="D133" i="2"/>
  <c r="N125" i="2"/>
  <c r="L125" i="2"/>
  <c r="K125" i="2"/>
  <c r="F125" i="2"/>
  <c r="E125" i="2"/>
  <c r="D125" i="2"/>
  <c r="N124" i="2"/>
  <c r="L124" i="2"/>
  <c r="K124" i="2"/>
  <c r="F124" i="2"/>
  <c r="E124" i="2"/>
  <c r="D124" i="2"/>
  <c r="N123" i="2"/>
  <c r="L123" i="2"/>
  <c r="K123" i="2"/>
  <c r="F123" i="2"/>
  <c r="E123" i="2"/>
  <c r="D123" i="2"/>
  <c r="N122" i="2"/>
  <c r="L122" i="2"/>
  <c r="K122" i="2"/>
  <c r="F122" i="2"/>
  <c r="E122" i="2"/>
  <c r="D122" i="2"/>
  <c r="N121" i="2"/>
  <c r="L121" i="2"/>
  <c r="K121" i="2"/>
  <c r="F121" i="2"/>
  <c r="E121" i="2"/>
  <c r="D121" i="2"/>
  <c r="N120" i="2"/>
  <c r="L120" i="2"/>
  <c r="K120" i="2"/>
  <c r="F120" i="2"/>
  <c r="E120" i="2"/>
  <c r="D120" i="2"/>
  <c r="N119" i="2"/>
  <c r="L119" i="2"/>
  <c r="K119" i="2"/>
  <c r="F119" i="2"/>
  <c r="E119" i="2"/>
  <c r="D119" i="2"/>
  <c r="N109" i="2"/>
  <c r="L109" i="2"/>
  <c r="K109" i="2"/>
  <c r="R109" i="2"/>
  <c r="T109" i="2"/>
  <c r="J109" i="2"/>
  <c r="F109" i="2"/>
  <c r="E109" i="2"/>
  <c r="D109" i="2"/>
  <c r="N108" i="2"/>
  <c r="L108" i="2"/>
  <c r="K108" i="2"/>
  <c r="F108" i="2"/>
  <c r="E108" i="2"/>
  <c r="D108" i="2"/>
  <c r="N107" i="2"/>
  <c r="L107" i="2"/>
  <c r="K107" i="2"/>
  <c r="R107" i="2"/>
  <c r="T107" i="2"/>
  <c r="J107" i="2"/>
  <c r="F107" i="2"/>
  <c r="E107" i="2"/>
  <c r="D107" i="2"/>
  <c r="N106" i="2"/>
  <c r="L106" i="2"/>
  <c r="K106" i="2"/>
  <c r="F106" i="2"/>
  <c r="E106" i="2"/>
  <c r="D106" i="2"/>
  <c r="N105" i="2"/>
  <c r="L105" i="2"/>
  <c r="K105" i="2"/>
  <c r="R105" i="2"/>
  <c r="T105" i="2"/>
  <c r="J105" i="2"/>
  <c r="F105" i="2"/>
  <c r="E105" i="2"/>
  <c r="D105" i="2"/>
  <c r="N104" i="2"/>
  <c r="L104" i="2"/>
  <c r="K104" i="2"/>
  <c r="F104" i="2"/>
  <c r="E104" i="2"/>
  <c r="D104" i="2"/>
  <c r="N103" i="2"/>
  <c r="L103" i="2"/>
  <c r="K103" i="2"/>
  <c r="R103" i="2"/>
  <c r="T103" i="2"/>
  <c r="J103" i="2"/>
  <c r="F103" i="2"/>
  <c r="E103" i="2"/>
  <c r="D103" i="2"/>
  <c r="N102" i="2"/>
  <c r="L102" i="2"/>
  <c r="K102" i="2"/>
  <c r="F102" i="2"/>
  <c r="E102" i="2"/>
  <c r="D102" i="2"/>
  <c r="N93" i="2"/>
  <c r="L93" i="2"/>
  <c r="K93" i="2"/>
  <c r="R93" i="2"/>
  <c r="T93" i="2"/>
  <c r="J93" i="2"/>
  <c r="F93" i="2"/>
  <c r="E93" i="2"/>
  <c r="D93" i="2"/>
  <c r="N92" i="2"/>
  <c r="L92" i="2"/>
  <c r="K92" i="2"/>
  <c r="F92" i="2"/>
  <c r="E92" i="2"/>
  <c r="D92" i="2"/>
  <c r="N91" i="2"/>
  <c r="L91" i="2"/>
  <c r="K91" i="2"/>
  <c r="R91" i="2"/>
  <c r="T91" i="2"/>
  <c r="J91" i="2"/>
  <c r="F91" i="2"/>
  <c r="E91" i="2"/>
  <c r="D91" i="2"/>
  <c r="N90" i="2"/>
  <c r="L90" i="2"/>
  <c r="K90" i="2"/>
  <c r="F90" i="2"/>
  <c r="E90" i="2"/>
  <c r="D90" i="2"/>
  <c r="N89" i="2"/>
  <c r="L89" i="2"/>
  <c r="K89" i="2"/>
  <c r="F89" i="2"/>
  <c r="E89" i="2"/>
  <c r="D89" i="2"/>
  <c r="N81" i="2"/>
  <c r="L81" i="2"/>
  <c r="K81" i="2"/>
  <c r="R81" i="2"/>
  <c r="T81" i="2"/>
  <c r="J81" i="2"/>
  <c r="F81" i="2"/>
  <c r="E81" i="2"/>
  <c r="D81" i="2"/>
  <c r="N80" i="2"/>
  <c r="L80" i="2"/>
  <c r="K80" i="2"/>
  <c r="F80" i="2"/>
  <c r="E80" i="2"/>
  <c r="D80" i="2"/>
  <c r="N79" i="2"/>
  <c r="L79" i="2"/>
  <c r="K79" i="2"/>
  <c r="R79" i="2"/>
  <c r="T79" i="2"/>
  <c r="J79" i="2"/>
  <c r="F79" i="2"/>
  <c r="E79" i="2"/>
  <c r="D79" i="2"/>
  <c r="N78" i="2"/>
  <c r="L78" i="2"/>
  <c r="K78" i="2"/>
  <c r="F78" i="2"/>
  <c r="E78" i="2"/>
  <c r="D78" i="2"/>
  <c r="N77" i="2"/>
  <c r="L77" i="2"/>
  <c r="K77" i="2"/>
  <c r="R77" i="2"/>
  <c r="T77" i="2"/>
  <c r="J77" i="2"/>
  <c r="F77" i="2"/>
  <c r="E77" i="2"/>
  <c r="D77" i="2"/>
  <c r="N76" i="2"/>
  <c r="L76" i="2"/>
  <c r="K76" i="2"/>
  <c r="F76" i="2"/>
  <c r="E76" i="2"/>
  <c r="D76" i="2"/>
  <c r="N75" i="2"/>
  <c r="L75" i="2"/>
  <c r="K75" i="2"/>
  <c r="R75" i="2"/>
  <c r="T75" i="2"/>
  <c r="J75" i="2"/>
  <c r="F75" i="2"/>
  <c r="E75" i="2"/>
  <c r="D75" i="2"/>
  <c r="N74" i="2"/>
  <c r="L74" i="2"/>
  <c r="K74" i="2"/>
  <c r="F74" i="2"/>
  <c r="E74" i="2"/>
  <c r="D74" i="2"/>
  <c r="N63" i="2"/>
  <c r="L63" i="2"/>
  <c r="K63" i="2"/>
  <c r="R63" i="2"/>
  <c r="T63" i="2"/>
  <c r="J63" i="2"/>
  <c r="F63" i="2"/>
  <c r="E63" i="2"/>
  <c r="D63" i="2"/>
  <c r="N62" i="2"/>
  <c r="L62" i="2"/>
  <c r="K62" i="2"/>
  <c r="F62" i="2"/>
  <c r="E62" i="2"/>
  <c r="D62" i="2"/>
  <c r="N61" i="2"/>
  <c r="L61" i="2"/>
  <c r="K61" i="2"/>
  <c r="F61" i="2"/>
  <c r="E61" i="2"/>
  <c r="D61" i="2"/>
  <c r="N60" i="2"/>
  <c r="L60" i="2"/>
  <c r="K60" i="2"/>
  <c r="F60" i="2"/>
  <c r="E60" i="2"/>
  <c r="D60" i="2"/>
  <c r="N49" i="2"/>
  <c r="L49" i="2"/>
  <c r="K49" i="2"/>
  <c r="N48" i="2"/>
  <c r="L48" i="2"/>
  <c r="K48" i="2"/>
  <c r="N47" i="2"/>
  <c r="L47" i="2"/>
  <c r="K47" i="2"/>
  <c r="N46" i="2"/>
  <c r="L46" i="2"/>
  <c r="K46" i="2"/>
  <c r="N38" i="2"/>
  <c r="L38" i="2"/>
  <c r="K38" i="2"/>
  <c r="R38" i="2"/>
  <c r="T38" i="2"/>
  <c r="J38" i="2"/>
  <c r="F38" i="2"/>
  <c r="E38" i="2"/>
  <c r="D38" i="2"/>
  <c r="N37" i="2"/>
  <c r="L37" i="2"/>
  <c r="K37" i="2"/>
  <c r="F37" i="2"/>
  <c r="E37" i="2"/>
  <c r="D37" i="2"/>
  <c r="N36" i="2"/>
  <c r="L36" i="2"/>
  <c r="K36" i="2"/>
  <c r="F36" i="2"/>
  <c r="E36" i="2"/>
  <c r="D36" i="2"/>
  <c r="N35" i="2"/>
  <c r="L35" i="2"/>
  <c r="K35" i="2"/>
  <c r="F35" i="2"/>
  <c r="E35" i="2"/>
  <c r="D35" i="2"/>
  <c r="N34" i="2"/>
  <c r="L34" i="2"/>
  <c r="K34" i="2"/>
  <c r="R34" i="2"/>
  <c r="T34" i="2"/>
  <c r="J34" i="2"/>
  <c r="F34" i="2"/>
  <c r="E34" i="2"/>
  <c r="D34" i="2"/>
  <c r="N33" i="2"/>
  <c r="L33" i="2"/>
  <c r="K33" i="2"/>
  <c r="F33" i="2"/>
  <c r="E33" i="2"/>
  <c r="D33" i="2"/>
  <c r="N32" i="2"/>
  <c r="L32" i="2"/>
  <c r="K32" i="2"/>
  <c r="N24" i="2"/>
  <c r="L24" i="2"/>
  <c r="K24" i="2"/>
  <c r="F24" i="2"/>
  <c r="E24" i="2"/>
  <c r="D24" i="2"/>
  <c r="N23" i="2"/>
  <c r="L23" i="2"/>
  <c r="K23" i="2"/>
  <c r="R23" i="2"/>
  <c r="T23" i="2"/>
  <c r="J23" i="2"/>
  <c r="F23" i="2"/>
  <c r="E23" i="2"/>
  <c r="D23" i="2"/>
  <c r="N22" i="2"/>
  <c r="L22" i="2"/>
  <c r="K22" i="2"/>
  <c r="F22" i="2"/>
  <c r="E22" i="2"/>
  <c r="D22" i="2"/>
  <c r="N21" i="2"/>
  <c r="L21" i="2"/>
  <c r="K21" i="2"/>
  <c r="F21" i="2"/>
  <c r="E21" i="2"/>
  <c r="D21" i="2"/>
  <c r="N20" i="2"/>
  <c r="L20" i="2"/>
  <c r="K20" i="2"/>
  <c r="F20" i="2"/>
  <c r="E20" i="2"/>
  <c r="D20" i="2"/>
  <c r="N296" i="2"/>
  <c r="L296" i="2"/>
  <c r="K296" i="2"/>
  <c r="R296" i="2"/>
  <c r="T296" i="2"/>
  <c r="J296" i="2"/>
  <c r="D96" i="2"/>
  <c r="D94" i="2"/>
  <c r="D95" i="2"/>
  <c r="D25" i="2"/>
  <c r="D26" i="2"/>
  <c r="D39" i="2"/>
  <c r="D40" i="2"/>
  <c r="N45" i="2"/>
  <c r="L45" i="2"/>
  <c r="K45" i="2"/>
  <c r="R45" i="2"/>
  <c r="T45" i="2"/>
  <c r="F45" i="2"/>
  <c r="N50" i="2"/>
  <c r="L50" i="2"/>
  <c r="K50" i="2"/>
  <c r="N51" i="2"/>
  <c r="L51" i="2"/>
  <c r="K51" i="2"/>
  <c r="R51" i="2"/>
  <c r="T51" i="2"/>
  <c r="N52" i="2"/>
  <c r="L52" i="2"/>
  <c r="K52" i="2"/>
  <c r="N53" i="2"/>
  <c r="L53" i="2"/>
  <c r="K53" i="2"/>
  <c r="R53" i="2"/>
  <c r="T53" i="2"/>
  <c r="F53" i="2"/>
  <c r="N54" i="2"/>
  <c r="L54" i="2"/>
  <c r="K54" i="2"/>
  <c r="D59" i="2"/>
  <c r="D64" i="2"/>
  <c r="D65" i="2"/>
  <c r="D66" i="2"/>
  <c r="D67" i="2"/>
  <c r="D68" i="2"/>
  <c r="D69" i="2"/>
  <c r="N73" i="2"/>
  <c r="L73" i="2"/>
  <c r="K73" i="2"/>
  <c r="R73" i="2"/>
  <c r="T73" i="2"/>
  <c r="F73" i="2"/>
  <c r="F82" i="2"/>
  <c r="F84" i="2"/>
  <c r="D82" i="2"/>
  <c r="N101" i="2"/>
  <c r="L101" i="2"/>
  <c r="K101" i="2"/>
  <c r="R101" i="2"/>
  <c r="T101" i="2"/>
  <c r="F101" i="2"/>
  <c r="F110" i="2"/>
  <c r="F112" i="2"/>
  <c r="D110" i="2"/>
  <c r="D296" i="2"/>
  <c r="D287" i="2"/>
  <c r="D288" i="2"/>
  <c r="D289" i="2"/>
  <c r="D297" i="2"/>
  <c r="D301" i="2"/>
  <c r="D311" i="2"/>
  <c r="D217" i="2"/>
  <c r="D218" i="2"/>
  <c r="D226" i="2"/>
  <c r="D227" i="2"/>
  <c r="D231" i="2"/>
  <c r="D232" i="2"/>
  <c r="D241" i="2"/>
  <c r="N245" i="2"/>
  <c r="L245" i="2"/>
  <c r="K245" i="2"/>
  <c r="N246" i="2"/>
  <c r="L246" i="2"/>
  <c r="K246" i="2"/>
  <c r="N247" i="2"/>
  <c r="L247" i="2"/>
  <c r="K247" i="2"/>
  <c r="N252" i="2"/>
  <c r="L252" i="2"/>
  <c r="K252" i="2"/>
  <c r="D252" i="2"/>
  <c r="D253" i="2"/>
  <c r="D254" i="2"/>
  <c r="D260" i="2"/>
  <c r="D261" i="2"/>
  <c r="D266" i="2"/>
  <c r="D267" i="2"/>
  <c r="D268" i="2"/>
  <c r="N273" i="2"/>
  <c r="L273" i="2"/>
  <c r="K273" i="2"/>
  <c r="N117" i="2"/>
  <c r="L117" i="2"/>
  <c r="K117" i="2"/>
  <c r="D126" i="2"/>
  <c r="D131" i="2"/>
  <c r="D132" i="2"/>
  <c r="D141" i="2"/>
  <c r="N145" i="2"/>
  <c r="L145" i="2"/>
  <c r="K145" i="2"/>
  <c r="N146" i="2"/>
  <c r="L146" i="2"/>
  <c r="K146" i="2"/>
  <c r="N150" i="2"/>
  <c r="L150" i="2"/>
  <c r="K150" i="2"/>
  <c r="N151" i="2"/>
  <c r="L151" i="2"/>
  <c r="K151" i="2"/>
  <c r="D152" i="2"/>
  <c r="D153" i="2"/>
  <c r="D154" i="2"/>
  <c r="D160" i="2"/>
  <c r="D164" i="2"/>
  <c r="D165" i="2"/>
  <c r="D166" i="2"/>
  <c r="D167" i="2"/>
  <c r="D168" i="2"/>
  <c r="N173" i="2"/>
  <c r="L173" i="2"/>
  <c r="K173" i="2"/>
  <c r="D182" i="2"/>
  <c r="D195" i="2"/>
  <c r="D196" i="2"/>
  <c r="D201" i="2"/>
  <c r="D211" i="2"/>
  <c r="C329" i="2"/>
  <c r="D329" i="2"/>
  <c r="N301" i="2"/>
  <c r="L301" i="2"/>
  <c r="K301" i="2"/>
  <c r="N289" i="2"/>
  <c r="L289" i="2"/>
  <c r="K289" i="2"/>
  <c r="N288" i="2"/>
  <c r="L288" i="2"/>
  <c r="K288" i="2"/>
  <c r="N287" i="2"/>
  <c r="L287" i="2"/>
  <c r="K287" i="2"/>
  <c r="N268" i="2"/>
  <c r="L268" i="2"/>
  <c r="K268" i="2"/>
  <c r="N267" i="2"/>
  <c r="L267" i="2"/>
  <c r="K267" i="2"/>
  <c r="N266" i="2"/>
  <c r="L266" i="2"/>
  <c r="K266" i="2"/>
  <c r="N261" i="2"/>
  <c r="L261" i="2"/>
  <c r="K261" i="2"/>
  <c r="R261" i="2"/>
  <c r="T261" i="2"/>
  <c r="J261" i="2"/>
  <c r="N260" i="2"/>
  <c r="L260" i="2"/>
  <c r="K260" i="2"/>
  <c r="N254" i="2"/>
  <c r="L254" i="2"/>
  <c r="K254" i="2"/>
  <c r="N253" i="2"/>
  <c r="L253" i="2"/>
  <c r="K253" i="2"/>
  <c r="R253" i="2"/>
  <c r="T253" i="2"/>
  <c r="J253" i="2"/>
  <c r="N232" i="2"/>
  <c r="L232" i="2"/>
  <c r="K232" i="2"/>
  <c r="N231" i="2"/>
  <c r="L231" i="2"/>
  <c r="K231" i="2"/>
  <c r="N226" i="2"/>
  <c r="L226" i="2"/>
  <c r="K226" i="2"/>
  <c r="N218" i="2"/>
  <c r="L218" i="2"/>
  <c r="K218" i="2"/>
  <c r="N217" i="2"/>
  <c r="L217" i="2"/>
  <c r="K217" i="2"/>
  <c r="N201" i="2"/>
  <c r="L201" i="2"/>
  <c r="K201" i="2"/>
  <c r="N196" i="2"/>
  <c r="L196" i="2"/>
  <c r="K196" i="2"/>
  <c r="R196" i="2"/>
  <c r="T196" i="2"/>
  <c r="J196" i="2"/>
  <c r="N195" i="2"/>
  <c r="L195" i="2"/>
  <c r="K195" i="2"/>
  <c r="N182" i="2"/>
  <c r="L182" i="2"/>
  <c r="K182" i="2"/>
  <c r="R182" i="2"/>
  <c r="T182" i="2"/>
  <c r="J182" i="2"/>
  <c r="N168" i="2"/>
  <c r="L168" i="2"/>
  <c r="K168" i="2"/>
  <c r="N167" i="2"/>
  <c r="L167" i="2"/>
  <c r="K167" i="2"/>
  <c r="N166" i="2"/>
  <c r="L166" i="2"/>
  <c r="K166" i="2"/>
  <c r="N165" i="2"/>
  <c r="L165" i="2"/>
  <c r="K165" i="2"/>
  <c r="N164" i="2"/>
  <c r="L164" i="2"/>
  <c r="K164" i="2"/>
  <c r="N160" i="2"/>
  <c r="L160" i="2"/>
  <c r="K160" i="2"/>
  <c r="N154" i="2"/>
  <c r="L154" i="2"/>
  <c r="K154" i="2"/>
  <c r="N153" i="2"/>
  <c r="L153" i="2"/>
  <c r="K153" i="2"/>
  <c r="R153" i="2"/>
  <c r="T153" i="2"/>
  <c r="J153" i="2"/>
  <c r="N152" i="2"/>
  <c r="L152" i="2"/>
  <c r="K152" i="2"/>
  <c r="R152" i="2"/>
  <c r="T152" i="2"/>
  <c r="N132" i="2"/>
  <c r="L132" i="2"/>
  <c r="K132" i="2"/>
  <c r="N131" i="2"/>
  <c r="L131" i="2"/>
  <c r="K131" i="2"/>
  <c r="R131" i="2"/>
  <c r="T131" i="2"/>
  <c r="J131" i="2"/>
  <c r="N126" i="2"/>
  <c r="L126" i="2"/>
  <c r="K126" i="2"/>
  <c r="N118" i="2"/>
  <c r="L118" i="2"/>
  <c r="K118" i="2"/>
  <c r="N110" i="2"/>
  <c r="L110" i="2"/>
  <c r="K110" i="2"/>
  <c r="N96" i="2"/>
  <c r="L96" i="2"/>
  <c r="K96" i="2"/>
  <c r="R96" i="2"/>
  <c r="T96" i="2"/>
  <c r="J96" i="2"/>
  <c r="N95" i="2"/>
  <c r="L95" i="2"/>
  <c r="K95" i="2"/>
  <c r="R95" i="2"/>
  <c r="T95" i="2"/>
  <c r="J95" i="2"/>
  <c r="N94" i="2"/>
  <c r="L94" i="2"/>
  <c r="K94" i="2"/>
  <c r="R94" i="2"/>
  <c r="T94" i="2"/>
  <c r="N82" i="2"/>
  <c r="L82" i="2"/>
  <c r="K82" i="2"/>
  <c r="N68" i="2"/>
  <c r="L68" i="2"/>
  <c r="K68" i="2"/>
  <c r="N67" i="2"/>
  <c r="L67" i="2"/>
  <c r="K67" i="2"/>
  <c r="N66" i="2"/>
  <c r="L66" i="2"/>
  <c r="K66" i="2"/>
  <c r="N65" i="2"/>
  <c r="L65" i="2"/>
  <c r="K65" i="2"/>
  <c r="N64" i="2"/>
  <c r="L64" i="2"/>
  <c r="K64" i="2"/>
  <c r="N59" i="2"/>
  <c r="L59" i="2"/>
  <c r="K59" i="2"/>
  <c r="N40" i="2"/>
  <c r="L40" i="2"/>
  <c r="K40" i="2"/>
  <c r="R40" i="2"/>
  <c r="T40" i="2"/>
  <c r="J40" i="2"/>
  <c r="N39" i="2"/>
  <c r="L39" i="2"/>
  <c r="K39" i="2"/>
  <c r="N31" i="2"/>
  <c r="L31" i="2"/>
  <c r="K31" i="2"/>
  <c r="N26" i="2"/>
  <c r="L26" i="2"/>
  <c r="K26" i="2"/>
  <c r="R26" i="2"/>
  <c r="T26" i="2"/>
  <c r="J26" i="2"/>
  <c r="N25" i="2"/>
  <c r="L25" i="2"/>
  <c r="K25" i="2"/>
  <c r="I296" i="2"/>
  <c r="F296" i="2"/>
  <c r="E296" i="2"/>
  <c r="F289" i="2"/>
  <c r="E289" i="2"/>
  <c r="F288" i="2"/>
  <c r="E288" i="2"/>
  <c r="F287" i="2"/>
  <c r="E287" i="2"/>
  <c r="F168" i="2"/>
  <c r="E168" i="2"/>
  <c r="F167" i="2"/>
  <c r="E167" i="2"/>
  <c r="F166" i="2"/>
  <c r="E166" i="2"/>
  <c r="F165" i="2"/>
  <c r="E165" i="2"/>
  <c r="F164" i="2"/>
  <c r="E164" i="2"/>
  <c r="F160" i="2"/>
  <c r="E160" i="2"/>
  <c r="F68" i="2"/>
  <c r="E68" i="2"/>
  <c r="F67" i="2"/>
  <c r="E67" i="2"/>
  <c r="F66" i="2"/>
  <c r="E66" i="2"/>
  <c r="F65" i="2"/>
  <c r="E65" i="2"/>
  <c r="F64" i="2"/>
  <c r="E64" i="2"/>
  <c r="F59" i="2"/>
  <c r="E59" i="2"/>
  <c r="E415" i="2"/>
  <c r="E414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C355" i="2"/>
  <c r="D355" i="2"/>
  <c r="E355" i="2"/>
  <c r="J152" i="2"/>
  <c r="J53" i="2"/>
  <c r="J73" i="2"/>
  <c r="J94" i="2"/>
  <c r="J101" i="2"/>
  <c r="F217" i="2"/>
  <c r="F218" i="2"/>
  <c r="F226" i="2"/>
  <c r="F228" i="2"/>
  <c r="F231" i="2"/>
  <c r="F232" i="2"/>
  <c r="F242" i="2"/>
  <c r="F252" i="2"/>
  <c r="F253" i="2"/>
  <c r="F254" i="2"/>
  <c r="F260" i="2"/>
  <c r="F261" i="2"/>
  <c r="F266" i="2"/>
  <c r="F267" i="2"/>
  <c r="F268" i="2"/>
  <c r="F298" i="2"/>
  <c r="F301" i="2"/>
  <c r="F312" i="2"/>
  <c r="F126" i="2"/>
  <c r="F131" i="2"/>
  <c r="F132" i="2"/>
  <c r="F142" i="2"/>
  <c r="F152" i="2"/>
  <c r="F153" i="2"/>
  <c r="F154" i="2"/>
  <c r="F182" i="2"/>
  <c r="F195" i="2"/>
  <c r="F196" i="2"/>
  <c r="F201" i="2"/>
  <c r="F212" i="2"/>
  <c r="F25" i="2"/>
  <c r="F26" i="2"/>
  <c r="F39" i="2"/>
  <c r="F40" i="2"/>
  <c r="F70" i="2"/>
  <c r="F94" i="2"/>
  <c r="F95" i="2"/>
  <c r="F96" i="2"/>
  <c r="K241" i="2"/>
  <c r="K197" i="2"/>
  <c r="K41" i="2"/>
  <c r="K55" i="2"/>
  <c r="I253" i="2"/>
  <c r="I153" i="2"/>
  <c r="I182" i="2"/>
  <c r="I26" i="2"/>
  <c r="I40" i="2"/>
  <c r="I94" i="2"/>
  <c r="I95" i="2"/>
  <c r="C340" i="2"/>
  <c r="I43" i="2"/>
  <c r="I71" i="2"/>
  <c r="I99" i="2"/>
  <c r="I143" i="2"/>
  <c r="I199" i="2"/>
  <c r="I213" i="2"/>
  <c r="I229" i="2"/>
  <c r="I243" i="2"/>
  <c r="I299" i="2"/>
  <c r="I313" i="2"/>
  <c r="C29" i="2"/>
  <c r="C43" i="2"/>
  <c r="C129" i="2"/>
  <c r="C157" i="2"/>
  <c r="C57" i="2"/>
  <c r="C71" i="2"/>
  <c r="C85" i="2"/>
  <c r="C99" i="2"/>
  <c r="C113" i="2"/>
  <c r="C143" i="2"/>
  <c r="C171" i="2"/>
  <c r="C185" i="2"/>
  <c r="C199" i="2"/>
  <c r="C213" i="2"/>
  <c r="C229" i="2"/>
  <c r="C243" i="2"/>
  <c r="C257" i="2"/>
  <c r="C271" i="2"/>
  <c r="C285" i="2"/>
  <c r="C299" i="2"/>
  <c r="C313" i="2"/>
  <c r="C317" i="2"/>
  <c r="C328" i="2"/>
  <c r="D328" i="2"/>
  <c r="S29" i="2"/>
  <c r="S43" i="2"/>
  <c r="S57" i="2"/>
  <c r="S71" i="2"/>
  <c r="S85" i="2"/>
  <c r="S99" i="2"/>
  <c r="S113" i="2"/>
  <c r="S129" i="2"/>
  <c r="S143" i="2"/>
  <c r="S157" i="2"/>
  <c r="S171" i="2"/>
  <c r="S185" i="2"/>
  <c r="S199" i="2"/>
  <c r="S213" i="2"/>
  <c r="S229" i="2"/>
  <c r="S243" i="2"/>
  <c r="S257" i="2"/>
  <c r="S271" i="2"/>
  <c r="S285" i="2"/>
  <c r="S299" i="2"/>
  <c r="S313" i="2"/>
  <c r="R43" i="2"/>
  <c r="R57" i="2"/>
  <c r="R71" i="2"/>
  <c r="R85" i="2"/>
  <c r="R99" i="2"/>
  <c r="R113" i="2"/>
  <c r="R143" i="2"/>
  <c r="R199" i="2"/>
  <c r="R213" i="2"/>
  <c r="R229" i="2"/>
  <c r="R243" i="2"/>
  <c r="R299" i="2"/>
  <c r="R313" i="2"/>
  <c r="Q29" i="2"/>
  <c r="Q43" i="2"/>
  <c r="Q57" i="2"/>
  <c r="Q71" i="2"/>
  <c r="Q85" i="2"/>
  <c r="Q99" i="2"/>
  <c r="Q113" i="2"/>
  <c r="Q129" i="2"/>
  <c r="Q143" i="2"/>
  <c r="Q157" i="2"/>
  <c r="Q171" i="2"/>
  <c r="Q185" i="2"/>
  <c r="Q199" i="2"/>
  <c r="Q213" i="2"/>
  <c r="Q229" i="2"/>
  <c r="Q243" i="2"/>
  <c r="Q257" i="2"/>
  <c r="Q271" i="2"/>
  <c r="Q285" i="2"/>
  <c r="Q299" i="2"/>
  <c r="Q313" i="2"/>
  <c r="O29" i="2"/>
  <c r="O43" i="2"/>
  <c r="O57" i="2"/>
  <c r="O71" i="2"/>
  <c r="O85" i="2"/>
  <c r="O99" i="2"/>
  <c r="O113" i="2"/>
  <c r="O129" i="2"/>
  <c r="O143" i="2"/>
  <c r="O157" i="2"/>
  <c r="O171" i="2"/>
  <c r="O185" i="2"/>
  <c r="O199" i="2"/>
  <c r="O213" i="2"/>
  <c r="O229" i="2"/>
  <c r="O243" i="2"/>
  <c r="O257" i="2"/>
  <c r="O271" i="2"/>
  <c r="O285" i="2"/>
  <c r="O299" i="2"/>
  <c r="O313" i="2"/>
  <c r="O317" i="2"/>
  <c r="N29" i="2"/>
  <c r="N43" i="2"/>
  <c r="N57" i="2"/>
  <c r="N71" i="2"/>
  <c r="N85" i="2"/>
  <c r="N99" i="2"/>
  <c r="N113" i="2"/>
  <c r="N129" i="2"/>
  <c r="N143" i="2"/>
  <c r="N157" i="2"/>
  <c r="N171" i="2"/>
  <c r="N185" i="2"/>
  <c r="N199" i="2"/>
  <c r="N213" i="2"/>
  <c r="N229" i="2"/>
  <c r="N243" i="2"/>
  <c r="N257" i="2"/>
  <c r="N271" i="2"/>
  <c r="N285" i="2"/>
  <c r="N299" i="2"/>
  <c r="N313" i="2"/>
  <c r="M29" i="2"/>
  <c r="M43" i="2"/>
  <c r="M57" i="2"/>
  <c r="M71" i="2"/>
  <c r="M85" i="2"/>
  <c r="M99" i="2"/>
  <c r="M113" i="2"/>
  <c r="M129" i="2"/>
  <c r="M143" i="2"/>
  <c r="M157" i="2"/>
  <c r="M171" i="2"/>
  <c r="M185" i="2"/>
  <c r="M199" i="2"/>
  <c r="M213" i="2"/>
  <c r="M229" i="2"/>
  <c r="M243" i="2"/>
  <c r="M257" i="2"/>
  <c r="M271" i="2"/>
  <c r="M285" i="2"/>
  <c r="M299" i="2"/>
  <c r="M313" i="2"/>
  <c r="M317" i="2"/>
  <c r="L29" i="2"/>
  <c r="L43" i="2"/>
  <c r="L57" i="2"/>
  <c r="L71" i="2"/>
  <c r="L85" i="2"/>
  <c r="L99" i="2"/>
  <c r="L113" i="2"/>
  <c r="L129" i="2"/>
  <c r="L143" i="2"/>
  <c r="L171" i="2"/>
  <c r="L185" i="2"/>
  <c r="L199" i="2"/>
  <c r="L213" i="2"/>
  <c r="L229" i="2"/>
  <c r="L243" i="2"/>
  <c r="L257" i="2"/>
  <c r="L299" i="2"/>
  <c r="L313" i="2"/>
  <c r="K29" i="2"/>
  <c r="K43" i="2"/>
  <c r="K57" i="2"/>
  <c r="K71" i="2"/>
  <c r="K85" i="2"/>
  <c r="K99" i="2"/>
  <c r="K113" i="2"/>
  <c r="K143" i="2"/>
  <c r="K157" i="2"/>
  <c r="K171" i="2"/>
  <c r="K199" i="2"/>
  <c r="K213" i="2"/>
  <c r="K229" i="2"/>
  <c r="K243" i="2"/>
  <c r="K257" i="2"/>
  <c r="K271" i="2"/>
  <c r="K285" i="2"/>
  <c r="K299" i="2"/>
  <c r="K313" i="2"/>
  <c r="E25" i="2"/>
  <c r="E26" i="2"/>
  <c r="E43" i="2"/>
  <c r="E71" i="2"/>
  <c r="E99" i="2"/>
  <c r="E143" i="2"/>
  <c r="E199" i="2"/>
  <c r="E213" i="2"/>
  <c r="E229" i="2"/>
  <c r="E243" i="2"/>
  <c r="E299" i="2"/>
  <c r="E313" i="2"/>
  <c r="D43" i="2"/>
  <c r="D71" i="2"/>
  <c r="D99" i="2"/>
  <c r="D143" i="2"/>
  <c r="D199" i="2"/>
  <c r="D213" i="2"/>
  <c r="D229" i="2"/>
  <c r="D243" i="2"/>
  <c r="D299" i="2"/>
  <c r="D313" i="2"/>
  <c r="P28" i="2"/>
  <c r="P42" i="2"/>
  <c r="P56" i="2"/>
  <c r="P70" i="2"/>
  <c r="P84" i="2"/>
  <c r="P98" i="2"/>
  <c r="P112" i="2"/>
  <c r="P114" i="2"/>
  <c r="P228" i="2"/>
  <c r="P242" i="2"/>
  <c r="P256" i="2"/>
  <c r="P270" i="2"/>
  <c r="P284" i="2"/>
  <c r="P298" i="2"/>
  <c r="P312" i="2"/>
  <c r="P314" i="2"/>
  <c r="P128" i="2"/>
  <c r="P142" i="2"/>
  <c r="P156" i="2"/>
  <c r="P170" i="2"/>
  <c r="P184" i="2"/>
  <c r="P198" i="2"/>
  <c r="P212" i="2"/>
  <c r="P214" i="2"/>
  <c r="P316" i="2"/>
  <c r="S27" i="2"/>
  <c r="S41" i="2"/>
  <c r="S55" i="2"/>
  <c r="S69" i="2"/>
  <c r="S83" i="2"/>
  <c r="S97" i="2"/>
  <c r="S111" i="2"/>
  <c r="S114" i="2"/>
  <c r="S227" i="2"/>
  <c r="S241" i="2"/>
  <c r="S255" i="2"/>
  <c r="S269" i="2"/>
  <c r="S283" i="2"/>
  <c r="S297" i="2"/>
  <c r="S311" i="2"/>
  <c r="S314" i="2"/>
  <c r="S127" i="2"/>
  <c r="S141" i="2"/>
  <c r="S155" i="2"/>
  <c r="S169" i="2"/>
  <c r="S183" i="2"/>
  <c r="S197" i="2"/>
  <c r="S211" i="2"/>
  <c r="S214" i="2"/>
  <c r="Q27" i="2"/>
  <c r="Q41" i="2"/>
  <c r="Q55" i="2"/>
  <c r="Q69" i="2"/>
  <c r="Q83" i="2"/>
  <c r="Q97" i="2"/>
  <c r="Q111" i="2"/>
  <c r="Q227" i="2"/>
  <c r="Q241" i="2"/>
  <c r="Q255" i="2"/>
  <c r="Q269" i="2"/>
  <c r="Q283" i="2"/>
  <c r="Q297" i="2"/>
  <c r="Q311" i="2"/>
  <c r="Q127" i="2"/>
  <c r="Q141" i="2"/>
  <c r="Q155" i="2"/>
  <c r="Q169" i="2"/>
  <c r="Q183" i="2"/>
  <c r="Q197" i="2"/>
  <c r="Q211" i="2"/>
  <c r="O27" i="2"/>
  <c r="O41" i="2"/>
  <c r="O55" i="2"/>
  <c r="O69" i="2"/>
  <c r="O83" i="2"/>
  <c r="O97" i="2"/>
  <c r="O111" i="2"/>
  <c r="O114" i="2"/>
  <c r="O227" i="2"/>
  <c r="O241" i="2"/>
  <c r="O255" i="2"/>
  <c r="O269" i="2"/>
  <c r="O283" i="2"/>
  <c r="O297" i="2"/>
  <c r="O311" i="2"/>
  <c r="O314" i="2"/>
  <c r="O127" i="2"/>
  <c r="O141" i="2"/>
  <c r="O155" i="2"/>
  <c r="O169" i="2"/>
  <c r="O183" i="2"/>
  <c r="O197" i="2"/>
  <c r="O211" i="2"/>
  <c r="O214" i="2"/>
  <c r="O315" i="2"/>
  <c r="N27" i="2"/>
  <c r="N41" i="2"/>
  <c r="N55" i="2"/>
  <c r="N69" i="2"/>
  <c r="N83" i="2"/>
  <c r="N97" i="2"/>
  <c r="N111" i="2"/>
  <c r="N114" i="2"/>
  <c r="N227" i="2"/>
  <c r="N241" i="2"/>
  <c r="N255" i="2"/>
  <c r="N269" i="2"/>
  <c r="N283" i="2"/>
  <c r="N297" i="2"/>
  <c r="N311" i="2"/>
  <c r="N314" i="2"/>
  <c r="N127" i="2"/>
  <c r="N141" i="2"/>
  <c r="N155" i="2"/>
  <c r="N169" i="2"/>
  <c r="N183" i="2"/>
  <c r="N197" i="2"/>
  <c r="N211" i="2"/>
  <c r="N214" i="2"/>
  <c r="M27" i="2"/>
  <c r="M41" i="2"/>
  <c r="M55" i="2"/>
  <c r="M69" i="2"/>
  <c r="M83" i="2"/>
  <c r="M97" i="2"/>
  <c r="M111" i="2"/>
  <c r="M227" i="2"/>
  <c r="M241" i="2"/>
  <c r="M255" i="2"/>
  <c r="M269" i="2"/>
  <c r="M283" i="2"/>
  <c r="M297" i="2"/>
  <c r="M311" i="2"/>
  <c r="M314" i="2"/>
  <c r="M127" i="2"/>
  <c r="M141" i="2"/>
  <c r="M155" i="2"/>
  <c r="M169" i="2"/>
  <c r="M183" i="2"/>
  <c r="M197" i="2"/>
  <c r="M211" i="2"/>
  <c r="M214" i="2"/>
  <c r="L27" i="2"/>
  <c r="L41" i="2"/>
  <c r="L55" i="2"/>
  <c r="L83" i="2"/>
  <c r="L97" i="2"/>
  <c r="L111" i="2"/>
  <c r="L227" i="2"/>
  <c r="L241" i="2"/>
  <c r="L283" i="2"/>
  <c r="L297" i="2"/>
  <c r="L127" i="2"/>
  <c r="L141" i="2"/>
  <c r="L183" i="2"/>
  <c r="L197" i="2"/>
  <c r="E39" i="2"/>
  <c r="E40" i="2"/>
  <c r="E69" i="2"/>
  <c r="E82" i="2"/>
  <c r="E94" i="2"/>
  <c r="E95" i="2"/>
  <c r="E96" i="2"/>
  <c r="E110" i="2"/>
  <c r="E217" i="2"/>
  <c r="E218" i="2"/>
  <c r="E226" i="2"/>
  <c r="E231" i="2"/>
  <c r="E232" i="2"/>
  <c r="E241" i="2"/>
  <c r="E252" i="2"/>
  <c r="E253" i="2"/>
  <c r="E254" i="2"/>
  <c r="E260" i="2"/>
  <c r="E261" i="2"/>
  <c r="E266" i="2"/>
  <c r="E267" i="2"/>
  <c r="E268" i="2"/>
  <c r="E297" i="2"/>
  <c r="E301" i="2"/>
  <c r="E311" i="2"/>
  <c r="E126" i="2"/>
  <c r="E131" i="2"/>
  <c r="E132" i="2"/>
  <c r="E141" i="2"/>
  <c r="E152" i="2"/>
  <c r="E153" i="2"/>
  <c r="E154" i="2"/>
  <c r="E182" i="2"/>
  <c r="E195" i="2"/>
  <c r="E196" i="2"/>
  <c r="E201" i="2"/>
  <c r="E211" i="2"/>
  <c r="A349" i="2"/>
  <c r="A348" i="2"/>
  <c r="A347" i="2"/>
  <c r="D340" i="2"/>
  <c r="D338" i="2"/>
  <c r="D335" i="2"/>
  <c r="D332" i="2"/>
  <c r="X12" i="2"/>
  <c r="W12" i="2"/>
  <c r="V12" i="2"/>
  <c r="S315" i="2"/>
  <c r="N315" i="2"/>
  <c r="Q214" i="2"/>
  <c r="S317" i="2"/>
  <c r="E227" i="2"/>
  <c r="Q114" i="2"/>
  <c r="N317" i="2"/>
  <c r="Q317" i="2"/>
  <c r="M114" i="2"/>
  <c r="M315" i="2"/>
  <c r="Q314" i="2"/>
  <c r="R59" i="2"/>
  <c r="I59" i="2"/>
  <c r="K69" i="2"/>
  <c r="R68" i="2"/>
  <c r="T68" i="2"/>
  <c r="J68" i="2"/>
  <c r="R110" i="2"/>
  <c r="K111" i="2"/>
  <c r="K169" i="2"/>
  <c r="R167" i="2"/>
  <c r="T167" i="2"/>
  <c r="J167" i="2"/>
  <c r="R231" i="2"/>
  <c r="I231" i="2"/>
  <c r="R254" i="2"/>
  <c r="I254" i="2"/>
  <c r="T254" i="2"/>
  <c r="J254" i="2"/>
  <c r="R267" i="2"/>
  <c r="T267" i="2"/>
  <c r="J267" i="2"/>
  <c r="R301" i="2"/>
  <c r="I301" i="2"/>
  <c r="K311" i="2"/>
  <c r="D188" i="2"/>
  <c r="R145" i="2"/>
  <c r="K155" i="2"/>
  <c r="K127" i="2"/>
  <c r="R117" i="2"/>
  <c r="I117" i="2"/>
  <c r="R247" i="2"/>
  <c r="I247" i="2"/>
  <c r="D247" i="2"/>
  <c r="R25" i="2"/>
  <c r="I25" i="2"/>
  <c r="T25" i="2"/>
  <c r="J25" i="2"/>
  <c r="R39" i="2"/>
  <c r="T39" i="2"/>
  <c r="J39" i="2"/>
  <c r="R82" i="2"/>
  <c r="T82" i="2"/>
  <c r="J82" i="2"/>
  <c r="K83" i="2"/>
  <c r="R165" i="2"/>
  <c r="T165" i="2"/>
  <c r="J165" i="2"/>
  <c r="I165" i="2"/>
  <c r="R218" i="2"/>
  <c r="T218" i="2"/>
  <c r="J218" i="2"/>
  <c r="R232" i="2"/>
  <c r="T232" i="2"/>
  <c r="J232" i="2"/>
  <c r="R268" i="2"/>
  <c r="I268" i="2"/>
  <c r="T268" i="2"/>
  <c r="J268" i="2"/>
  <c r="F51" i="2"/>
  <c r="J51" i="2"/>
  <c r="R32" i="2"/>
  <c r="I32" i="2"/>
  <c r="D32" i="2"/>
  <c r="R47" i="2"/>
  <c r="I47" i="2"/>
  <c r="D47" i="2"/>
  <c r="R61" i="2"/>
  <c r="T61" i="2"/>
  <c r="J61" i="2"/>
  <c r="R66" i="2"/>
  <c r="T66" i="2"/>
  <c r="J66" i="2"/>
  <c r="I66" i="2"/>
  <c r="R168" i="2"/>
  <c r="T168" i="2"/>
  <c r="J168" i="2"/>
  <c r="R288" i="2"/>
  <c r="T288" i="2"/>
  <c r="J288" i="2"/>
  <c r="I288" i="2"/>
  <c r="R151" i="2"/>
  <c r="K283" i="2"/>
  <c r="R273" i="2"/>
  <c r="I273" i="2"/>
  <c r="R245" i="2"/>
  <c r="I245" i="2"/>
  <c r="K255" i="2"/>
  <c r="D334" i="2"/>
  <c r="D337" i="2"/>
  <c r="D339" i="2"/>
  <c r="L169" i="2"/>
  <c r="L269" i="2"/>
  <c r="L69" i="2"/>
  <c r="L114" i="2"/>
  <c r="L285" i="2"/>
  <c r="I196" i="2"/>
  <c r="I152" i="2"/>
  <c r="I261" i="2"/>
  <c r="K97" i="2"/>
  <c r="K141" i="2"/>
  <c r="R64" i="2"/>
  <c r="T64" i="2"/>
  <c r="J64" i="2"/>
  <c r="I64" i="2"/>
  <c r="R67" i="2"/>
  <c r="T67" i="2"/>
  <c r="J67" i="2"/>
  <c r="R118" i="2"/>
  <c r="I118" i="2"/>
  <c r="D118" i="2"/>
  <c r="R132" i="2"/>
  <c r="R160" i="2"/>
  <c r="T160" i="2"/>
  <c r="J160" i="2"/>
  <c r="I160" i="2"/>
  <c r="R166" i="2"/>
  <c r="T166" i="2"/>
  <c r="J166" i="2"/>
  <c r="I166" i="2"/>
  <c r="R201" i="2"/>
  <c r="K211" i="2"/>
  <c r="R226" i="2"/>
  <c r="I226" i="2"/>
  <c r="T226" i="2"/>
  <c r="J226" i="2"/>
  <c r="K269" i="2"/>
  <c r="R266" i="2"/>
  <c r="T266" i="2"/>
  <c r="J266" i="2"/>
  <c r="R289" i="2"/>
  <c r="T289" i="2"/>
  <c r="J289" i="2"/>
  <c r="K183" i="2"/>
  <c r="R173" i="2"/>
  <c r="I173" i="2"/>
  <c r="D173" i="2"/>
  <c r="R150" i="2"/>
  <c r="I150" i="2"/>
  <c r="D150" i="2"/>
  <c r="R252" i="2"/>
  <c r="I252" i="2"/>
  <c r="T252" i="2"/>
  <c r="J252" i="2"/>
  <c r="L211" i="2"/>
  <c r="L155" i="2"/>
  <c r="L214" i="2"/>
  <c r="L311" i="2"/>
  <c r="L255" i="2"/>
  <c r="L314" i="2"/>
  <c r="L315" i="2"/>
  <c r="K185" i="2"/>
  <c r="K129" i="2"/>
  <c r="K317" i="2"/>
  <c r="L271" i="2"/>
  <c r="L157" i="2"/>
  <c r="L317" i="2"/>
  <c r="I96" i="2"/>
  <c r="I131" i="2"/>
  <c r="K297" i="2"/>
  <c r="J45" i="2"/>
  <c r="E405" i="2"/>
  <c r="B349" i="2"/>
  <c r="R65" i="2"/>
  <c r="T65" i="2"/>
  <c r="J65" i="2"/>
  <c r="R126" i="2"/>
  <c r="T126" i="2"/>
  <c r="J126" i="2"/>
  <c r="R154" i="2"/>
  <c r="T154" i="2"/>
  <c r="J154" i="2"/>
  <c r="R164" i="2"/>
  <c r="T164" i="2"/>
  <c r="J164" i="2"/>
  <c r="R195" i="2"/>
  <c r="T195" i="2"/>
  <c r="J195" i="2"/>
  <c r="K227" i="2"/>
  <c r="R217" i="2"/>
  <c r="I217" i="2"/>
  <c r="R260" i="2"/>
  <c r="T260" i="2"/>
  <c r="J260" i="2"/>
  <c r="R287" i="2"/>
  <c r="I287" i="2"/>
  <c r="R146" i="2"/>
  <c r="I146" i="2"/>
  <c r="D146" i="2"/>
  <c r="R21" i="2"/>
  <c r="T21" i="2"/>
  <c r="J21" i="2"/>
  <c r="K27" i="2"/>
  <c r="K114" i="2"/>
  <c r="R36" i="2"/>
  <c r="T36" i="2"/>
  <c r="J36" i="2"/>
  <c r="I36" i="2"/>
  <c r="R54" i="2"/>
  <c r="I54" i="2"/>
  <c r="R50" i="2"/>
  <c r="I50" i="2"/>
  <c r="D50" i="2"/>
  <c r="D19" i="2"/>
  <c r="R35" i="2"/>
  <c r="T35" i="2"/>
  <c r="J35" i="2"/>
  <c r="R46" i="2"/>
  <c r="R49" i="2"/>
  <c r="R191" i="2"/>
  <c r="T191" i="2"/>
  <c r="J191" i="2"/>
  <c r="R22" i="2"/>
  <c r="T22" i="2"/>
  <c r="J22" i="2"/>
  <c r="I22" i="2"/>
  <c r="I23" i="2"/>
  <c r="R24" i="2"/>
  <c r="T24" i="2"/>
  <c r="J24" i="2"/>
  <c r="R33" i="2"/>
  <c r="T33" i="2"/>
  <c r="J33" i="2"/>
  <c r="I34" i="2"/>
  <c r="R62" i="2"/>
  <c r="T62" i="2"/>
  <c r="J62" i="2"/>
  <c r="I62" i="2"/>
  <c r="I63" i="2"/>
  <c r="R74" i="2"/>
  <c r="I74" i="2"/>
  <c r="I75" i="2"/>
  <c r="R76" i="2"/>
  <c r="T76" i="2"/>
  <c r="J76" i="2"/>
  <c r="I76" i="2"/>
  <c r="I77" i="2"/>
  <c r="R78" i="2"/>
  <c r="T78" i="2"/>
  <c r="J78" i="2"/>
  <c r="I79" i="2"/>
  <c r="R80" i="2"/>
  <c r="T80" i="2"/>
  <c r="J80" i="2"/>
  <c r="I80" i="2"/>
  <c r="R122" i="2"/>
  <c r="T122" i="2"/>
  <c r="J122" i="2"/>
  <c r="R133" i="2"/>
  <c r="T133" i="2"/>
  <c r="J133" i="2"/>
  <c r="R140" i="2"/>
  <c r="T140" i="2"/>
  <c r="J140" i="2"/>
  <c r="R148" i="2"/>
  <c r="R162" i="2"/>
  <c r="I162" i="2"/>
  <c r="T162" i="2"/>
  <c r="J162" i="2"/>
  <c r="R176" i="2"/>
  <c r="I176" i="2"/>
  <c r="T176" i="2"/>
  <c r="J176" i="2"/>
  <c r="R31" i="2"/>
  <c r="I31" i="2"/>
  <c r="I101" i="2"/>
  <c r="D101" i="2"/>
  <c r="I51" i="2"/>
  <c r="E51" i="2"/>
  <c r="D51" i="2"/>
  <c r="R20" i="2"/>
  <c r="T20" i="2"/>
  <c r="J20" i="2"/>
  <c r="R48" i="2"/>
  <c r="R60" i="2"/>
  <c r="T60" i="2"/>
  <c r="J60" i="2"/>
  <c r="I60" i="2"/>
  <c r="R138" i="2"/>
  <c r="T138" i="2"/>
  <c r="J138" i="2"/>
  <c r="T189" i="2"/>
  <c r="R194" i="2"/>
  <c r="T194" i="2"/>
  <c r="J194" i="2"/>
  <c r="R205" i="2"/>
  <c r="T205" i="2"/>
  <c r="J205" i="2"/>
  <c r="R210" i="2"/>
  <c r="T210" i="2"/>
  <c r="J210" i="2"/>
  <c r="R235" i="2"/>
  <c r="T235" i="2"/>
  <c r="J235" i="2"/>
  <c r="R240" i="2"/>
  <c r="T240" i="2"/>
  <c r="J240" i="2"/>
  <c r="R246" i="2"/>
  <c r="I246" i="2"/>
  <c r="D246" i="2"/>
  <c r="I73" i="2"/>
  <c r="D54" i="2"/>
  <c r="I53" i="2"/>
  <c r="R52" i="2"/>
  <c r="I52" i="2"/>
  <c r="D52" i="2"/>
  <c r="I45" i="2"/>
  <c r="D45" i="2"/>
  <c r="D17" i="2"/>
  <c r="R37" i="2"/>
  <c r="T37" i="2"/>
  <c r="J37" i="2"/>
  <c r="I38" i="2"/>
  <c r="R89" i="2"/>
  <c r="I89" i="2"/>
  <c r="T89" i="2"/>
  <c r="J89" i="2"/>
  <c r="R104" i="2"/>
  <c r="I104" i="2"/>
  <c r="T104" i="2"/>
  <c r="J104" i="2"/>
  <c r="R120" i="2"/>
  <c r="I120" i="2"/>
  <c r="T120" i="2"/>
  <c r="J120" i="2"/>
  <c r="R124" i="2"/>
  <c r="I124" i="2"/>
  <c r="T124" i="2"/>
  <c r="J124" i="2"/>
  <c r="R136" i="2"/>
  <c r="I136" i="2"/>
  <c r="T136" i="2"/>
  <c r="J136" i="2"/>
  <c r="R147" i="2"/>
  <c r="R149" i="2"/>
  <c r="I149" i="2"/>
  <c r="D149" i="2"/>
  <c r="R174" i="2"/>
  <c r="I174" i="2"/>
  <c r="T174" i="2"/>
  <c r="J174" i="2"/>
  <c r="D53" i="2"/>
  <c r="D57" i="2"/>
  <c r="I81" i="2"/>
  <c r="D88" i="2"/>
  <c r="I105" i="2"/>
  <c r="R119" i="2"/>
  <c r="T119" i="2"/>
  <c r="J119" i="2"/>
  <c r="R121" i="2"/>
  <c r="T121" i="2"/>
  <c r="J121" i="2"/>
  <c r="R123" i="2"/>
  <c r="T123" i="2"/>
  <c r="J123" i="2"/>
  <c r="R125" i="2"/>
  <c r="T125" i="2"/>
  <c r="J125" i="2"/>
  <c r="I137" i="2"/>
  <c r="I139" i="2"/>
  <c r="R161" i="2"/>
  <c r="T161" i="2"/>
  <c r="J161" i="2"/>
  <c r="R163" i="2"/>
  <c r="T163" i="2"/>
  <c r="J163" i="2"/>
  <c r="R175" i="2"/>
  <c r="T175" i="2"/>
  <c r="J175" i="2"/>
  <c r="R190" i="2"/>
  <c r="T190" i="2"/>
  <c r="J190" i="2"/>
  <c r="I91" i="2"/>
  <c r="I93" i="2"/>
  <c r="I103" i="2"/>
  <c r="R106" i="2"/>
  <c r="I106" i="2"/>
  <c r="T106" i="2"/>
  <c r="J106" i="2"/>
  <c r="R108" i="2"/>
  <c r="I108" i="2"/>
  <c r="T108" i="2"/>
  <c r="J108" i="2"/>
  <c r="I135" i="2"/>
  <c r="I178" i="2"/>
  <c r="I180" i="2"/>
  <c r="I193" i="2"/>
  <c r="R90" i="2"/>
  <c r="I90" i="2"/>
  <c r="T90" i="2"/>
  <c r="J90" i="2"/>
  <c r="R92" i="2"/>
  <c r="I92" i="2"/>
  <c r="T92" i="2"/>
  <c r="J92" i="2"/>
  <c r="R102" i="2"/>
  <c r="I102" i="2"/>
  <c r="I107" i="2"/>
  <c r="I109" i="2"/>
  <c r="R134" i="2"/>
  <c r="I134" i="2"/>
  <c r="T134" i="2"/>
  <c r="J134" i="2"/>
  <c r="R177" i="2"/>
  <c r="I177" i="2"/>
  <c r="T177" i="2"/>
  <c r="J177" i="2"/>
  <c r="R179" i="2"/>
  <c r="I179" i="2"/>
  <c r="T179" i="2"/>
  <c r="J179" i="2"/>
  <c r="R181" i="2"/>
  <c r="I181" i="2"/>
  <c r="T181" i="2"/>
  <c r="J181" i="2"/>
  <c r="E189" i="2"/>
  <c r="R192" i="2"/>
  <c r="I192" i="2"/>
  <c r="T192" i="2"/>
  <c r="J192" i="2"/>
  <c r="R203" i="2"/>
  <c r="I203" i="2"/>
  <c r="T203" i="2"/>
  <c r="J203" i="2"/>
  <c r="R223" i="2"/>
  <c r="I223" i="2"/>
  <c r="T223" i="2"/>
  <c r="J223" i="2"/>
  <c r="R224" i="2"/>
  <c r="I224" i="2"/>
  <c r="T224" i="2"/>
  <c r="J224" i="2"/>
  <c r="R237" i="2"/>
  <c r="I237" i="2"/>
  <c r="T237" i="2"/>
  <c r="J237" i="2"/>
  <c r="R249" i="2"/>
  <c r="I249" i="2"/>
  <c r="D249" i="2"/>
  <c r="R204" i="2"/>
  <c r="T204" i="2"/>
  <c r="J204" i="2"/>
  <c r="R208" i="2"/>
  <c r="T208" i="2"/>
  <c r="J208" i="2"/>
  <c r="R209" i="2"/>
  <c r="T209" i="2"/>
  <c r="J209" i="2"/>
  <c r="R225" i="2"/>
  <c r="T225" i="2"/>
  <c r="J225" i="2"/>
  <c r="R233" i="2"/>
  <c r="T233" i="2"/>
  <c r="J233" i="2"/>
  <c r="R234" i="2"/>
  <c r="T234" i="2"/>
  <c r="J234" i="2"/>
  <c r="R238" i="2"/>
  <c r="T238" i="2"/>
  <c r="J238" i="2"/>
  <c r="R239" i="2"/>
  <c r="T239" i="2"/>
  <c r="J239" i="2"/>
  <c r="R250" i="2"/>
  <c r="I250" i="2"/>
  <c r="R277" i="2"/>
  <c r="I277" i="2"/>
  <c r="T277" i="2"/>
  <c r="J277" i="2"/>
  <c r="T278" i="2"/>
  <c r="J278" i="2"/>
  <c r="I278" i="2"/>
  <c r="R281" i="2"/>
  <c r="I281" i="2"/>
  <c r="T281" i="2"/>
  <c r="J281" i="2"/>
  <c r="T282" i="2"/>
  <c r="J282" i="2"/>
  <c r="I282" i="2"/>
  <c r="R292" i="2"/>
  <c r="I292" i="2"/>
  <c r="T292" i="2"/>
  <c r="J292" i="2"/>
  <c r="T293" i="2"/>
  <c r="J293" i="2"/>
  <c r="I293" i="2"/>
  <c r="R302" i="2"/>
  <c r="I302" i="2"/>
  <c r="T302" i="2"/>
  <c r="J302" i="2"/>
  <c r="T303" i="2"/>
  <c r="J303" i="2"/>
  <c r="I303" i="2"/>
  <c r="R306" i="2"/>
  <c r="I306" i="2"/>
  <c r="T306" i="2"/>
  <c r="J306" i="2"/>
  <c r="T307" i="2"/>
  <c r="J307" i="2"/>
  <c r="I307" i="2"/>
  <c r="R310" i="2"/>
  <c r="I310" i="2"/>
  <c r="T310" i="2"/>
  <c r="J310" i="2"/>
  <c r="R206" i="2"/>
  <c r="I206" i="2"/>
  <c r="T206" i="2"/>
  <c r="J206" i="2"/>
  <c r="I207" i="2"/>
  <c r="T207" i="2"/>
  <c r="J207" i="2"/>
  <c r="R219" i="2"/>
  <c r="I219" i="2"/>
  <c r="T219" i="2"/>
  <c r="J219" i="2"/>
  <c r="R221" i="2"/>
  <c r="I221" i="2"/>
  <c r="T221" i="2"/>
  <c r="J221" i="2"/>
  <c r="R222" i="2"/>
  <c r="I222" i="2"/>
  <c r="T222" i="2"/>
  <c r="J222" i="2"/>
  <c r="R236" i="2"/>
  <c r="I236" i="2"/>
  <c r="T236" i="2"/>
  <c r="J236" i="2"/>
  <c r="R248" i="2"/>
  <c r="I248" i="2"/>
  <c r="D248" i="2"/>
  <c r="R251" i="2"/>
  <c r="I251" i="2"/>
  <c r="D251" i="2"/>
  <c r="R262" i="2"/>
  <c r="I262" i="2"/>
  <c r="T262" i="2"/>
  <c r="J262" i="2"/>
  <c r="R263" i="2"/>
  <c r="I263" i="2"/>
  <c r="T263" i="2"/>
  <c r="J263" i="2"/>
  <c r="R264" i="2"/>
  <c r="I264" i="2"/>
  <c r="T264" i="2"/>
  <c r="J264" i="2"/>
  <c r="R265" i="2"/>
  <c r="I265" i="2"/>
  <c r="T265" i="2"/>
  <c r="J265" i="2"/>
  <c r="R274" i="2"/>
  <c r="I274" i="2"/>
  <c r="T274" i="2"/>
  <c r="J274" i="2"/>
  <c r="R275" i="2"/>
  <c r="I275" i="2"/>
  <c r="T275" i="2"/>
  <c r="J275" i="2"/>
  <c r="T276" i="2"/>
  <c r="J276" i="2"/>
  <c r="I276" i="2"/>
  <c r="R279" i="2"/>
  <c r="I279" i="2"/>
  <c r="T279" i="2"/>
  <c r="J279" i="2"/>
  <c r="T280" i="2"/>
  <c r="J280" i="2"/>
  <c r="I280" i="2"/>
  <c r="R290" i="2"/>
  <c r="I290" i="2"/>
  <c r="T290" i="2"/>
  <c r="J290" i="2"/>
  <c r="T291" i="2"/>
  <c r="J291" i="2"/>
  <c r="I291" i="2"/>
  <c r="R294" i="2"/>
  <c r="I294" i="2"/>
  <c r="T294" i="2"/>
  <c r="J294" i="2"/>
  <c r="T295" i="2"/>
  <c r="J295" i="2"/>
  <c r="I295" i="2"/>
  <c r="R304" i="2"/>
  <c r="I304" i="2"/>
  <c r="T304" i="2"/>
  <c r="J304" i="2"/>
  <c r="T305" i="2"/>
  <c r="J305" i="2"/>
  <c r="I305" i="2"/>
  <c r="R308" i="2"/>
  <c r="I308" i="2"/>
  <c r="T308" i="2"/>
  <c r="J308" i="2"/>
  <c r="T309" i="2"/>
  <c r="J309" i="2"/>
  <c r="I309" i="2"/>
  <c r="I220" i="2"/>
  <c r="D31" i="2"/>
  <c r="D41" i="2"/>
  <c r="I97" i="2"/>
  <c r="D87" i="2"/>
  <c r="D97" i="2"/>
  <c r="I171" i="2"/>
  <c r="D159" i="2"/>
  <c r="D183" i="2"/>
  <c r="D185" i="2"/>
  <c r="I129" i="2"/>
  <c r="D117" i="2"/>
  <c r="I255" i="2"/>
  <c r="D245" i="2"/>
  <c r="I283" i="2"/>
  <c r="I285" i="2"/>
  <c r="D273" i="2"/>
  <c r="E73" i="2"/>
  <c r="I78" i="2"/>
  <c r="I82" i="2"/>
  <c r="I83" i="2"/>
  <c r="I85" i="2"/>
  <c r="T49" i="2"/>
  <c r="T132" i="2"/>
  <c r="R141" i="2"/>
  <c r="T250" i="2"/>
  <c r="E250" i="2"/>
  <c r="E251" i="2"/>
  <c r="E257" i="2"/>
  <c r="R257" i="2"/>
  <c r="I239" i="2"/>
  <c r="I234" i="2"/>
  <c r="I225" i="2"/>
  <c r="I218" i="2"/>
  <c r="I227" i="2"/>
  <c r="I208" i="2"/>
  <c r="T249" i="2"/>
  <c r="E249" i="2"/>
  <c r="D189" i="2"/>
  <c r="T102" i="2"/>
  <c r="R111" i="2"/>
  <c r="I175" i="2"/>
  <c r="I161" i="2"/>
  <c r="I163" i="2"/>
  <c r="I164" i="2"/>
  <c r="I167" i="2"/>
  <c r="I168" i="2"/>
  <c r="I169" i="2"/>
  <c r="I125" i="2"/>
  <c r="I121" i="2"/>
  <c r="T88" i="2"/>
  <c r="E88" i="2"/>
  <c r="I37" i="2"/>
  <c r="T52" i="2"/>
  <c r="E52" i="2"/>
  <c r="D73" i="2"/>
  <c r="I240" i="2"/>
  <c r="I210" i="2"/>
  <c r="I194" i="2"/>
  <c r="I138" i="2"/>
  <c r="I20" i="2"/>
  <c r="T18" i="2"/>
  <c r="I113" i="2"/>
  <c r="E101" i="2"/>
  <c r="I140" i="2"/>
  <c r="I122" i="2"/>
  <c r="I33" i="2"/>
  <c r="I35" i="2"/>
  <c r="I39" i="2"/>
  <c r="I41" i="2"/>
  <c r="I191" i="2"/>
  <c r="T19" i="2"/>
  <c r="E19" i="2"/>
  <c r="T50" i="2"/>
  <c r="E50" i="2"/>
  <c r="T146" i="2"/>
  <c r="E146" i="2"/>
  <c r="I260" i="2"/>
  <c r="I195" i="2"/>
  <c r="I154" i="2"/>
  <c r="I65" i="2"/>
  <c r="I289" i="2"/>
  <c r="I297" i="2"/>
  <c r="T201" i="2"/>
  <c r="R211" i="2"/>
  <c r="T151" i="2"/>
  <c r="I151" i="2"/>
  <c r="E151" i="2"/>
  <c r="T187" i="2"/>
  <c r="R197" i="2"/>
  <c r="K214" i="2"/>
  <c r="T145" i="2"/>
  <c r="R155" i="2"/>
  <c r="T188" i="2"/>
  <c r="E188" i="2"/>
  <c r="I267" i="2"/>
  <c r="Q315" i="2"/>
  <c r="I257" i="2"/>
  <c r="T147" i="2"/>
  <c r="I46" i="2"/>
  <c r="D46" i="2"/>
  <c r="I48" i="2"/>
  <c r="D48" i="2"/>
  <c r="I49" i="2"/>
  <c r="D49" i="2"/>
  <c r="D55" i="2"/>
  <c r="T148" i="2"/>
  <c r="R157" i="2"/>
  <c r="T46" i="2"/>
  <c r="R55" i="2"/>
  <c r="I183" i="2"/>
  <c r="I185" i="2"/>
  <c r="T247" i="2"/>
  <c r="E247" i="2"/>
  <c r="D250" i="2"/>
  <c r="D257" i="2"/>
  <c r="I238" i="2"/>
  <c r="I233" i="2"/>
  <c r="I209" i="2"/>
  <c r="I204" i="2"/>
  <c r="I190" i="2"/>
  <c r="I123" i="2"/>
  <c r="I119" i="2"/>
  <c r="I126" i="2"/>
  <c r="I127" i="2"/>
  <c r="T149" i="2"/>
  <c r="E149" i="2"/>
  <c r="E45" i="2"/>
  <c r="I55" i="2"/>
  <c r="I57" i="2"/>
  <c r="E53" i="2"/>
  <c r="E57" i="2"/>
  <c r="T246" i="2"/>
  <c r="E246" i="2"/>
  <c r="I235" i="2"/>
  <c r="I205" i="2"/>
  <c r="J189" i="2"/>
  <c r="F189" i="2"/>
  <c r="T47" i="2"/>
  <c r="E47" i="2"/>
  <c r="D18" i="2"/>
  <c r="D29" i="2"/>
  <c r="I148" i="2"/>
  <c r="I133" i="2"/>
  <c r="I24" i="2"/>
  <c r="T54" i="2"/>
  <c r="E54" i="2"/>
  <c r="T287" i="2"/>
  <c r="R297" i="2"/>
  <c r="T217" i="2"/>
  <c r="R227" i="2"/>
  <c r="T150" i="2"/>
  <c r="E150" i="2"/>
  <c r="T173" i="2"/>
  <c r="R185" i="2"/>
  <c r="E173" i="2"/>
  <c r="R183" i="2"/>
  <c r="I266" i="2"/>
  <c r="T259" i="2"/>
  <c r="E259" i="2"/>
  <c r="R269" i="2"/>
  <c r="R271" i="2"/>
  <c r="I201" i="2"/>
  <c r="I211" i="2"/>
  <c r="I132" i="2"/>
  <c r="I141" i="2"/>
  <c r="I67" i="2"/>
  <c r="I232" i="2"/>
  <c r="I241" i="2"/>
  <c r="I145" i="2"/>
  <c r="T301" i="2"/>
  <c r="R311" i="2"/>
  <c r="I68" i="2"/>
  <c r="T251" i="2"/>
  <c r="T48" i="2"/>
  <c r="E48" i="2"/>
  <c r="I269" i="2"/>
  <c r="I271" i="2"/>
  <c r="T245" i="2"/>
  <c r="E245" i="2"/>
  <c r="R255" i="2"/>
  <c r="T231" i="2"/>
  <c r="R241" i="2"/>
  <c r="T110" i="2"/>
  <c r="J110" i="2"/>
  <c r="I110" i="2"/>
  <c r="I111" i="2"/>
  <c r="I311" i="2"/>
  <c r="E340" i="2"/>
  <c r="T59" i="2"/>
  <c r="R69" i="2"/>
  <c r="T248" i="2"/>
  <c r="E248" i="2"/>
  <c r="I147" i="2"/>
  <c r="D147" i="2"/>
  <c r="I21" i="2"/>
  <c r="I27" i="2"/>
  <c r="D111" i="2"/>
  <c r="D113" i="2"/>
  <c r="T31" i="2"/>
  <c r="E31" i="2"/>
  <c r="R41" i="2"/>
  <c r="T74" i="2"/>
  <c r="R83" i="2"/>
  <c r="T17" i="2"/>
  <c r="R29" i="2"/>
  <c r="R27" i="2"/>
  <c r="E17" i="2"/>
  <c r="K314" i="2"/>
  <c r="K315" i="2"/>
  <c r="E326" i="2"/>
  <c r="B350" i="2"/>
  <c r="D259" i="2"/>
  <c r="T118" i="2"/>
  <c r="E118" i="2"/>
  <c r="T87" i="2"/>
  <c r="E87" i="2"/>
  <c r="R97" i="2"/>
  <c r="T273" i="2"/>
  <c r="R283" i="2"/>
  <c r="E273" i="2"/>
  <c r="R285" i="2"/>
  <c r="D151" i="2"/>
  <c r="I61" i="2"/>
  <c r="I69" i="2"/>
  <c r="T32" i="2"/>
  <c r="E32" i="2"/>
  <c r="E187" i="2"/>
  <c r="E197" i="2"/>
  <c r="T117" i="2"/>
  <c r="R129" i="2"/>
  <c r="E117" i="2"/>
  <c r="R127" i="2"/>
  <c r="T159" i="2"/>
  <c r="E159" i="2"/>
  <c r="R169" i="2"/>
  <c r="R171" i="2"/>
  <c r="E329" i="2"/>
  <c r="I314" i="2"/>
  <c r="J32" i="2"/>
  <c r="F32" i="2"/>
  <c r="F337" i="2"/>
  <c r="J74" i="2"/>
  <c r="J84" i="2"/>
  <c r="T84" i="2"/>
  <c r="E171" i="2"/>
  <c r="E169" i="2"/>
  <c r="E127" i="2"/>
  <c r="E129" i="2"/>
  <c r="J273" i="2"/>
  <c r="J284" i="2"/>
  <c r="F273" i="2"/>
  <c r="F284" i="2"/>
  <c r="T284" i="2"/>
  <c r="R114" i="2"/>
  <c r="F31" i="2"/>
  <c r="F42" i="2"/>
  <c r="J31" i="2"/>
  <c r="J42" i="2"/>
  <c r="T42" i="2"/>
  <c r="I29" i="2"/>
  <c r="J248" i="2"/>
  <c r="F248" i="2"/>
  <c r="E255" i="2"/>
  <c r="I155" i="2"/>
  <c r="I197" i="2"/>
  <c r="I214" i="2"/>
  <c r="D145" i="2"/>
  <c r="E269" i="2"/>
  <c r="E271" i="2"/>
  <c r="E185" i="2"/>
  <c r="E183" i="2"/>
  <c r="J150" i="2"/>
  <c r="F150" i="2"/>
  <c r="J217" i="2"/>
  <c r="J228" i="2"/>
  <c r="T228" i="2"/>
  <c r="J54" i="2"/>
  <c r="F54" i="2"/>
  <c r="I157" i="2"/>
  <c r="D148" i="2"/>
  <c r="D157" i="2"/>
  <c r="D129" i="2"/>
  <c r="D85" i="2"/>
  <c r="D171" i="2"/>
  <c r="D271" i="2"/>
  <c r="D285" i="2"/>
  <c r="D317" i="2"/>
  <c r="J149" i="2"/>
  <c r="F149" i="2"/>
  <c r="E46" i="2"/>
  <c r="F148" i="2"/>
  <c r="J148" i="2"/>
  <c r="J188" i="2"/>
  <c r="F188" i="2"/>
  <c r="J201" i="2"/>
  <c r="J212" i="2"/>
  <c r="T212" i="2"/>
  <c r="J102" i="2"/>
  <c r="J112" i="2"/>
  <c r="T112" i="2"/>
  <c r="J132" i="2"/>
  <c r="J142" i="2"/>
  <c r="T142" i="2"/>
  <c r="D127" i="2"/>
  <c r="J159" i="2"/>
  <c r="J170" i="2"/>
  <c r="F159" i="2"/>
  <c r="F170" i="2"/>
  <c r="T170" i="2"/>
  <c r="J118" i="2"/>
  <c r="F118" i="2"/>
  <c r="J245" i="2"/>
  <c r="F245" i="2"/>
  <c r="T256" i="2"/>
  <c r="F46" i="2"/>
  <c r="J46" i="2"/>
  <c r="T56" i="2"/>
  <c r="J146" i="2"/>
  <c r="F146" i="2"/>
  <c r="J19" i="2"/>
  <c r="F19" i="2"/>
  <c r="E97" i="2"/>
  <c r="D269" i="2"/>
  <c r="J17" i="2"/>
  <c r="F17" i="2"/>
  <c r="T28" i="2"/>
  <c r="T70" i="2"/>
  <c r="T98" i="2"/>
  <c r="T114" i="2"/>
  <c r="J59" i="2"/>
  <c r="J70" i="2"/>
  <c r="J231" i="2"/>
  <c r="J242" i="2"/>
  <c r="T242" i="2"/>
  <c r="J173" i="2"/>
  <c r="J184" i="2"/>
  <c r="F173" i="2"/>
  <c r="F184" i="2"/>
  <c r="T184" i="2"/>
  <c r="J287" i="2"/>
  <c r="J298" i="2"/>
  <c r="T298" i="2"/>
  <c r="E147" i="2"/>
  <c r="E145" i="2"/>
  <c r="J151" i="2"/>
  <c r="F151" i="2"/>
  <c r="E18" i="2"/>
  <c r="F88" i="2"/>
  <c r="J88" i="2"/>
  <c r="J250" i="2"/>
  <c r="F250" i="2"/>
  <c r="E49" i="2"/>
  <c r="E83" i="2"/>
  <c r="E85" i="2"/>
  <c r="D27" i="2"/>
  <c r="R317" i="2"/>
  <c r="I114" i="2"/>
  <c r="F48" i="2"/>
  <c r="J48" i="2"/>
  <c r="J259" i="2"/>
  <c r="J270" i="2"/>
  <c r="T270" i="2"/>
  <c r="F259" i="2"/>
  <c r="F270" i="2"/>
  <c r="J246" i="2"/>
  <c r="F246" i="2"/>
  <c r="E55" i="2"/>
  <c r="D83" i="2"/>
  <c r="D169" i="2"/>
  <c r="J117" i="2"/>
  <c r="J128" i="2"/>
  <c r="F117" i="2"/>
  <c r="T128" i="2"/>
  <c r="E283" i="2"/>
  <c r="E285" i="2"/>
  <c r="R214" i="2"/>
  <c r="D187" i="2"/>
  <c r="D197" i="2"/>
  <c r="J87" i="2"/>
  <c r="F87" i="2"/>
  <c r="F98" i="2"/>
  <c r="E27" i="2"/>
  <c r="E29" i="2"/>
  <c r="E41" i="2"/>
  <c r="F251" i="2"/>
  <c r="J251" i="2"/>
  <c r="J301" i="2"/>
  <c r="J312" i="2"/>
  <c r="T312" i="2"/>
  <c r="R314" i="2"/>
  <c r="R315" i="2"/>
  <c r="J47" i="2"/>
  <c r="F47" i="2"/>
  <c r="J247" i="2"/>
  <c r="F247" i="2"/>
  <c r="E148" i="2"/>
  <c r="E157" i="2"/>
  <c r="J147" i="2"/>
  <c r="F147" i="2"/>
  <c r="T156" i="2"/>
  <c r="J145" i="2"/>
  <c r="J156" i="2"/>
  <c r="F145" i="2"/>
  <c r="J187" i="2"/>
  <c r="J198" i="2"/>
  <c r="F187" i="2"/>
  <c r="F198" i="2"/>
  <c r="T198" i="2"/>
  <c r="J50" i="2"/>
  <c r="F50" i="2"/>
  <c r="E113" i="2"/>
  <c r="E111" i="2"/>
  <c r="F18" i="2"/>
  <c r="J18" i="2"/>
  <c r="J52" i="2"/>
  <c r="F52" i="2"/>
  <c r="F249" i="2"/>
  <c r="J249" i="2"/>
  <c r="J49" i="2"/>
  <c r="F49" i="2"/>
  <c r="D283" i="2"/>
  <c r="D255" i="2"/>
  <c r="E114" i="2"/>
  <c r="F156" i="2"/>
  <c r="E317" i="2"/>
  <c r="J98" i="2"/>
  <c r="J214" i="2"/>
  <c r="J56" i="2"/>
  <c r="J256" i="2"/>
  <c r="J314" i="2"/>
  <c r="J28" i="2"/>
  <c r="J114" i="2"/>
  <c r="J316" i="2"/>
  <c r="E330" i="2"/>
  <c r="I315" i="2"/>
  <c r="E325" i="2"/>
  <c r="F330" i="2"/>
  <c r="F56" i="2"/>
  <c r="D155" i="2"/>
  <c r="T214" i="2"/>
  <c r="E155" i="2"/>
  <c r="E214" i="2"/>
  <c r="F28" i="2"/>
  <c r="F114" i="2"/>
  <c r="E328" i="2"/>
  <c r="I317" i="2"/>
  <c r="T314" i="2"/>
  <c r="D314" i="2"/>
  <c r="F128" i="2"/>
  <c r="F214" i="2"/>
  <c r="D114" i="2"/>
  <c r="F256" i="2"/>
  <c r="F314" i="2"/>
  <c r="D214" i="2"/>
  <c r="E314" i="2"/>
  <c r="F329" i="2"/>
  <c r="E315" i="2"/>
  <c r="F339" i="2"/>
  <c r="F334" i="2"/>
  <c r="F340" i="2"/>
  <c r="F335" i="2"/>
  <c r="F338" i="2"/>
  <c r="F332" i="2"/>
  <c r="F326" i="2"/>
  <c r="F316" i="2"/>
  <c r="C330" i="2"/>
  <c r="D330" i="2"/>
  <c r="F328" i="2"/>
  <c r="D315" i="2"/>
  <c r="C326" i="2"/>
  <c r="D326" i="2"/>
  <c r="T316" i="2"/>
</calcChain>
</file>

<file path=xl/sharedStrings.xml><?xml version="1.0" encoding="utf-8"?>
<sst xmlns="http://schemas.openxmlformats.org/spreadsheetml/2006/main" count="1303" uniqueCount="194">
  <si>
    <t>Semestr</t>
  </si>
  <si>
    <t>samodzielna praca studenta</t>
  </si>
  <si>
    <t>Liczba punktów ECTS</t>
  </si>
  <si>
    <t>Liczba godzin dydaktycznych</t>
  </si>
  <si>
    <t>Liczba godz. ogółem / ECTS</t>
  </si>
  <si>
    <t>ogółem</t>
  </si>
  <si>
    <t>z bezpośrednim udziałem nauczyciela akademickiego</t>
  </si>
  <si>
    <t>za zajęcia praktyczne</t>
  </si>
  <si>
    <t>razem</t>
  </si>
  <si>
    <t>wykłady</t>
  </si>
  <si>
    <t>ćwiczenia</t>
  </si>
  <si>
    <t>Semestr I</t>
  </si>
  <si>
    <t>Kategoria treści / przedmiotu</t>
  </si>
  <si>
    <t>x</t>
  </si>
  <si>
    <t>Forma zaliczenia</t>
  </si>
  <si>
    <t>Z</t>
  </si>
  <si>
    <t>E</t>
  </si>
  <si>
    <t>Status przedmiotu</t>
  </si>
  <si>
    <t>O</t>
  </si>
  <si>
    <t>F</t>
  </si>
  <si>
    <t>Z/O</t>
  </si>
  <si>
    <t>Obszar</t>
  </si>
  <si>
    <t>nauk rolniczych, leśnych i weterynaryjnych</t>
  </si>
  <si>
    <t>nauk przyrodniczych</t>
  </si>
  <si>
    <t>nauk technicznych</t>
  </si>
  <si>
    <t>sztuki</t>
  </si>
  <si>
    <r>
      <t>Liczba pkt ECTS/ godz.dyd. (</t>
    </r>
    <r>
      <rPr>
        <b/>
        <sz val="10"/>
        <rFont val="Arial"/>
        <family val="2"/>
        <charset val="238"/>
      </rPr>
      <t>zajęcia praktyczne</t>
    </r>
    <r>
      <rPr>
        <sz val="10"/>
        <rFont val="Arial"/>
        <family val="2"/>
        <charset val="238"/>
      </rPr>
      <t>)</t>
    </r>
  </si>
  <si>
    <r>
      <rPr>
        <sz val="9"/>
        <rFont val="Arial"/>
        <family val="2"/>
        <charset val="238"/>
      </rPr>
      <t>Status przedmiotu</t>
    </r>
    <r>
      <rPr>
        <b/>
        <sz val="9"/>
        <rFont val="Arial"/>
        <family val="2"/>
        <charset val="238"/>
      </rPr>
      <t>: O</t>
    </r>
    <r>
      <rPr>
        <sz val="9"/>
        <rFont val="Arial"/>
        <family val="2"/>
        <charset val="238"/>
      </rPr>
      <t xml:space="preserve">bligatoryjny lub </t>
    </r>
    <r>
      <rPr>
        <b/>
        <sz val="9"/>
        <rFont val="Arial"/>
        <family val="2"/>
        <charset val="238"/>
      </rPr>
      <t>F</t>
    </r>
    <r>
      <rPr>
        <sz val="9"/>
        <rFont val="Arial"/>
        <family val="2"/>
        <charset val="238"/>
      </rPr>
      <t>akultatywny</t>
    </r>
  </si>
  <si>
    <t>I Wymagania ogólne</t>
  </si>
  <si>
    <t>II Podstawowych</t>
  </si>
  <si>
    <t>III Kierunkowych</t>
  </si>
  <si>
    <t>IV Specjalnościowych</t>
  </si>
  <si>
    <t>VI Inne wymagania</t>
  </si>
  <si>
    <t>VII Praktyki</t>
  </si>
  <si>
    <t>V Specjalizacyjne</t>
  </si>
  <si>
    <t>audytoryjne</t>
  </si>
  <si>
    <t>teoretyczna</t>
  </si>
  <si>
    <t>praktyczna</t>
  </si>
  <si>
    <r>
      <t xml:space="preserve">Forma zaliczenia: </t>
    </r>
    <r>
      <rPr>
        <b/>
        <sz val="9"/>
        <rFont val="Arial"/>
        <family val="2"/>
        <charset val="238"/>
      </rPr>
      <t>Z</t>
    </r>
    <r>
      <rPr>
        <sz val="9"/>
        <rFont val="Arial"/>
        <family val="2"/>
        <charset val="238"/>
      </rPr>
      <t xml:space="preserve">aliczenie, </t>
    </r>
    <r>
      <rPr>
        <b/>
        <sz val="9"/>
        <rFont val="Arial"/>
        <family val="2"/>
        <charset val="238"/>
      </rPr>
      <t>E</t>
    </r>
    <r>
      <rPr>
        <sz val="9"/>
        <rFont val="Arial"/>
        <family val="2"/>
        <charset val="238"/>
      </rPr>
      <t xml:space="preserve">gzamin, </t>
    </r>
    <r>
      <rPr>
        <b/>
        <sz val="9"/>
        <rFont val="Arial"/>
        <family val="2"/>
        <charset val="238"/>
      </rPr>
      <t>Z/O</t>
    </r>
    <r>
      <rPr>
        <sz val="9"/>
        <rFont val="Arial"/>
        <family val="2"/>
        <charset val="238"/>
      </rPr>
      <t xml:space="preserve"> zaliczenie na ocenę</t>
    </r>
  </si>
  <si>
    <t>inne (konsultacje)</t>
  </si>
  <si>
    <t>w tym:</t>
  </si>
  <si>
    <r>
      <t>Ogółem zajęcia praktyczne</t>
    </r>
    <r>
      <rPr>
        <sz val="6"/>
        <rFont val="Arial"/>
        <family val="2"/>
        <charset val="238"/>
      </rPr>
      <t xml:space="preserve"> (z bezpośrednim udziałem nauczyciela akademickiego + samodzielna praca studenta)</t>
    </r>
  </si>
  <si>
    <r>
      <t>Ogółem</t>
    </r>
    <r>
      <rPr>
        <sz val="6"/>
        <rFont val="Arial"/>
        <family val="2"/>
        <charset val="238"/>
      </rPr>
      <t xml:space="preserve"> 
 (z bezpośrednim udziałem nauczyciela akademickiego + samodzielna praca studenta)</t>
    </r>
  </si>
  <si>
    <t>Ogółem</t>
  </si>
  <si>
    <t>Razem</t>
  </si>
  <si>
    <t>Kierunek</t>
  </si>
  <si>
    <t>Architektura krajobrazu</t>
  </si>
  <si>
    <t>Rolnictwo</t>
  </si>
  <si>
    <t>Ogrodnictwo</t>
  </si>
  <si>
    <t>Ochrona środowiska</t>
  </si>
  <si>
    <t>Odnawialne źródła energii</t>
  </si>
  <si>
    <t>Specjalność</t>
  </si>
  <si>
    <t>Forma kształcenia/poziom studiów</t>
  </si>
  <si>
    <t>II stopnia</t>
  </si>
  <si>
    <t>brak</t>
  </si>
  <si>
    <t>Kształtowanie i ochrona krajobrazu</t>
  </si>
  <si>
    <t>Ochrona ekosystemów wodnych</t>
  </si>
  <si>
    <t>Gospodarka odpadami</t>
  </si>
  <si>
    <t>Monitoring i toksykologia środowiska</t>
  </si>
  <si>
    <t>Rekultywacja środowiska</t>
  </si>
  <si>
    <t>Ochrona i użytkowanie ekosystemów leśnych</t>
  </si>
  <si>
    <t>Dekoracja przestrzenna i florystyka</t>
  </si>
  <si>
    <t>Urządzanie i pielęgnacja terenów zieleni</t>
  </si>
  <si>
    <t>Agrobiotechnologia</t>
  </si>
  <si>
    <t>Rolnictwo Ekologiczne</t>
  </si>
  <si>
    <t>Ochrona Roślin</t>
  </si>
  <si>
    <t>Zarządzanie Produkcją</t>
  </si>
  <si>
    <t>Kierunek:</t>
  </si>
  <si>
    <t>Forma kształcenia/poziom studiów:</t>
  </si>
  <si>
    <t>Profil kształcenia</t>
  </si>
  <si>
    <t>Forma studiów:</t>
  </si>
  <si>
    <t>Profil kształcenia:</t>
  </si>
  <si>
    <t>stacjonarne</t>
  </si>
  <si>
    <t>Uzyskane kwalifikacje:</t>
  </si>
  <si>
    <t>ogólnoakademicki</t>
  </si>
  <si>
    <t>praktyczny</t>
  </si>
  <si>
    <t xml:space="preserve">Liczba pkt ECTS/ godz.dyd.  w semestrze </t>
  </si>
  <si>
    <r>
      <t>Liczba pkt ECTS/ godz.dyd. (</t>
    </r>
    <r>
      <rPr>
        <b/>
        <sz val="10"/>
        <rFont val="Arial"/>
        <family val="2"/>
        <charset val="238"/>
      </rPr>
      <t>ogółem</t>
    </r>
    <r>
      <rPr>
        <sz val="10"/>
        <rFont val="Arial"/>
        <family val="2"/>
        <charset val="238"/>
      </rPr>
      <t>)</t>
    </r>
  </si>
  <si>
    <r>
      <t>Liczba pkt ECTS/ godz.dyd. (</t>
    </r>
    <r>
      <rPr>
        <b/>
        <sz val="10"/>
        <rFont val="Arial"/>
        <family val="2"/>
        <charset val="238"/>
      </rPr>
      <t>przedmioty fakultatywne</t>
    </r>
    <r>
      <rPr>
        <sz val="10"/>
        <rFont val="Arial"/>
        <family val="2"/>
        <charset val="238"/>
      </rPr>
      <t>)</t>
    </r>
  </si>
  <si>
    <t>Semestr II</t>
  </si>
  <si>
    <t>Semestr III</t>
  </si>
  <si>
    <t>Punkty ECTS</t>
  </si>
  <si>
    <t>Godziny - ogółem</t>
  </si>
  <si>
    <t>Wymagana wartość wskaźnika</t>
  </si>
  <si>
    <t>Procentowy udział pkt ECTS</t>
  </si>
  <si>
    <t>Sumaryczne wskaźniki ilościowe</t>
  </si>
  <si>
    <t>Liczba</t>
  </si>
  <si>
    <t>%</t>
  </si>
  <si>
    <t>w tym,  zajęcia:</t>
  </si>
  <si>
    <t>w łącznej liczbie pkt ECTS</t>
  </si>
  <si>
    <t>Ogółem - plan studiów</t>
  </si>
  <si>
    <t>wymagające bezpośredniego</t>
  </si>
  <si>
    <t>udziału nauczyciela akademickiego</t>
  </si>
  <si>
    <t>do wyboru</t>
  </si>
  <si>
    <t>z zakresu nauk podstawowych</t>
  </si>
  <si>
    <t>o charakterze praktycznym</t>
  </si>
  <si>
    <t>(laboratoryjne, projektowe, warsztatowe, terenowe)</t>
  </si>
  <si>
    <t>ogólnouczelniane lub realizowane</t>
  </si>
  <si>
    <t>na innym kierunku</t>
  </si>
  <si>
    <t>z obszarów nauk humanistycznych i społecznych</t>
  </si>
  <si>
    <t>z obszarów nauk humanistycznych i społecznych objętych</t>
  </si>
  <si>
    <t xml:space="preserve"> ofertą ogólnouczelnianą</t>
  </si>
  <si>
    <t xml:space="preserve">z nowożytnego języka obcego </t>
  </si>
  <si>
    <t>z wychowania fizycznego</t>
  </si>
  <si>
    <t>Ogółem % punktów ECTS</t>
  </si>
  <si>
    <t>wymiar praktyk</t>
  </si>
  <si>
    <t>Kategoria treści</t>
  </si>
  <si>
    <t>semestr</t>
  </si>
  <si>
    <t>Liczba pkt ECTS/ godz.dyd. (ogółem) na I-III semestrze</t>
  </si>
  <si>
    <t>Liczba pkt ECTS/ godz.dyd. (przedmioty fakultatywne) I-III semestrze</t>
  </si>
  <si>
    <t>Forma studiów</t>
  </si>
  <si>
    <t>niestacjonarne</t>
  </si>
  <si>
    <t>pozostałe (laboratoryjne, terenowe, praktyczne itp.)</t>
  </si>
  <si>
    <t>Język obcy - warsztaty specjalistyczne 37-00-30-S2-I</t>
  </si>
  <si>
    <t>Przedmiot w ramach modułu humanistyczno-społecznego 2 (humanistyczny) 0000SX-MHS30II</t>
  </si>
  <si>
    <t>Moduł</t>
  </si>
  <si>
    <t>Przedmiot</t>
  </si>
  <si>
    <t xml:space="preserve">Moduł kierunkowy I  </t>
  </si>
  <si>
    <t>Przedmiot w ramach modułu humanistyczno-społecznego 2 (społeczny) 0000SX-MHS30II</t>
  </si>
  <si>
    <t xml:space="preserve">Moduł kierunkowy II </t>
  </si>
  <si>
    <t xml:space="preserve"> Jednoroczne uprawy energetyczne 2069S2-JUEN</t>
  </si>
  <si>
    <t>Moduł kierunkowy III</t>
  </si>
  <si>
    <t>Moduł kierunkowy IV</t>
  </si>
  <si>
    <t>Moduł kierunkowy V</t>
  </si>
  <si>
    <t xml:space="preserve">Moduł kierunkowy VI </t>
  </si>
  <si>
    <t>Moduł kierunkowy VII</t>
  </si>
  <si>
    <t>Moduł Wydziałowy I</t>
  </si>
  <si>
    <t>Etykieta 2000S2-ETYKIETA</t>
  </si>
  <si>
    <t>Bezpieczeństwo i higiena pracy 2000SX-MK-BHP</t>
  </si>
  <si>
    <t>Informacja patentowa 2000SX-IPAT</t>
  </si>
  <si>
    <t>Ochrona własności intelektualnej 2000SX-MK-OWI</t>
  </si>
  <si>
    <t>Ergonomia 2000SX-MK-ERGON</t>
  </si>
  <si>
    <r>
      <t>Technologie informacyjne w ekoenergetyce</t>
    </r>
    <r>
      <rPr>
        <sz val="10"/>
        <color rgb="FFFF0000"/>
        <rFont val="Arial"/>
        <family val="2"/>
        <charset val="238"/>
      </rPr>
      <t xml:space="preserve"> 2069S2-TECHIE</t>
    </r>
  </si>
  <si>
    <r>
      <t xml:space="preserve">Podstawy energetyki </t>
    </r>
    <r>
      <rPr>
        <sz val="10"/>
        <color rgb="FFFF0000"/>
        <rFont val="Arial"/>
        <family val="2"/>
        <charset val="238"/>
      </rPr>
      <t>2069S2-PODE</t>
    </r>
  </si>
  <si>
    <r>
      <t xml:space="preserve">Wykorzystanie energii słońca </t>
    </r>
    <r>
      <rPr>
        <sz val="10"/>
        <color rgb="FFFF0000"/>
        <rFont val="Arial"/>
        <family val="2"/>
        <charset val="238"/>
      </rPr>
      <t>2069S2-WYKS</t>
    </r>
  </si>
  <si>
    <r>
      <t xml:space="preserve">Mikroorganizmy w ekoenergetyce </t>
    </r>
    <r>
      <rPr>
        <sz val="10"/>
        <color rgb="FFFF0000"/>
        <rFont val="Arial"/>
        <family val="2"/>
        <charset val="238"/>
      </rPr>
      <t>2069S2-MIKRE</t>
    </r>
  </si>
  <si>
    <r>
      <t xml:space="preserve">Wykorzystanie energii ziemi i pompy ciepła </t>
    </r>
    <r>
      <rPr>
        <sz val="10"/>
        <color rgb="FFFF0000"/>
        <rFont val="Arial"/>
        <family val="2"/>
        <charset val="238"/>
      </rPr>
      <t>2069S2-WEZPC</t>
    </r>
  </si>
  <si>
    <t>Specjalizacyjne seminarium magisterskie 2069S2-SSMA</t>
  </si>
  <si>
    <r>
      <t xml:space="preserve">Moduł Wydziałowy </t>
    </r>
    <r>
      <rPr>
        <sz val="10"/>
        <color rgb="FFFF0000"/>
        <rFont val="Arial"/>
        <family val="2"/>
        <charset val="238"/>
      </rPr>
      <t>2069S2-MODW</t>
    </r>
  </si>
  <si>
    <r>
      <t xml:space="preserve">Laboratorium oceny biopaliw </t>
    </r>
    <r>
      <rPr>
        <sz val="10"/>
        <color rgb="FFFF0000"/>
        <rFont val="Arial"/>
        <family val="2"/>
        <charset val="238"/>
      </rPr>
      <t>2069S2-LOB</t>
    </r>
  </si>
  <si>
    <t>Moduł kierunkowy III 2069S2-MK3</t>
  </si>
  <si>
    <r>
      <t xml:space="preserve">Ocena cyklu życia odnawialnych źródeł energii </t>
    </r>
    <r>
      <rPr>
        <sz val="10"/>
        <color rgb="FFFF0000"/>
        <rFont val="Arial"/>
        <family val="2"/>
        <charset val="238"/>
      </rPr>
      <t>2069S2-OCZOZE</t>
    </r>
  </si>
  <si>
    <r>
      <t xml:space="preserve">Instalacje ekoenergetyczne </t>
    </r>
    <r>
      <rPr>
        <sz val="10"/>
        <color rgb="FFFF0000"/>
        <rFont val="Arial"/>
        <family val="2"/>
        <charset val="238"/>
      </rPr>
      <t>2069S2-INSTE</t>
    </r>
  </si>
  <si>
    <r>
      <t xml:space="preserve">Środowiskowe skutki przemysłu energetycznego </t>
    </r>
    <r>
      <rPr>
        <sz val="10"/>
        <color rgb="FFFF0000"/>
        <rFont val="Arial"/>
        <family val="2"/>
        <charset val="238"/>
      </rPr>
      <t>2069S2-SSPE</t>
    </r>
  </si>
  <si>
    <t>Pracownia magisterska 2069S2-PRM</t>
  </si>
  <si>
    <r>
      <t xml:space="preserve">Procesy energetyczne w atmosferze </t>
    </r>
    <r>
      <rPr>
        <sz val="10"/>
        <color rgb="FF00B050"/>
        <rFont val="Arial"/>
        <family val="2"/>
        <charset val="238"/>
      </rPr>
      <t>2069S2-PEA</t>
    </r>
  </si>
  <si>
    <r>
      <t xml:space="preserve">Technologie pozyskiwania biomasy i konwersja jej do biopaliw </t>
    </r>
    <r>
      <rPr>
        <sz val="10"/>
        <color rgb="FF00B050"/>
        <rFont val="Arial"/>
        <family val="2"/>
        <charset val="238"/>
      </rPr>
      <t>2069S2-TPB</t>
    </r>
  </si>
  <si>
    <r>
      <t xml:space="preserve">Podstawy projektowania i budowy obiektów dla energii odnawialnej </t>
    </r>
    <r>
      <rPr>
        <sz val="10"/>
        <color rgb="FF00B050"/>
        <rFont val="Arial"/>
        <family val="2"/>
        <charset val="238"/>
      </rPr>
      <t>2069S2-PPBO</t>
    </r>
  </si>
  <si>
    <r>
      <t xml:space="preserve">Energetyka wiatrowa </t>
    </r>
    <r>
      <rPr>
        <sz val="10"/>
        <color rgb="FF00B050"/>
        <rFont val="Arial"/>
        <family val="2"/>
        <charset val="238"/>
      </rPr>
      <t>2069S2-ENEW</t>
    </r>
  </si>
  <si>
    <r>
      <t xml:space="preserve">Mała energetyka wodna </t>
    </r>
    <r>
      <rPr>
        <sz val="10"/>
        <color rgb="FF00B050"/>
        <rFont val="Arial"/>
        <family val="2"/>
        <charset val="238"/>
      </rPr>
      <t>2069S2-MEW</t>
    </r>
  </si>
  <si>
    <r>
      <t xml:space="preserve">Budownictwo pasywne, zero i plus energetyczne </t>
    </r>
    <r>
      <rPr>
        <sz val="10"/>
        <color rgb="FF00B050"/>
        <rFont val="Arial"/>
        <family val="2"/>
        <charset val="238"/>
      </rPr>
      <t>2069S2-BPZPE</t>
    </r>
  </si>
  <si>
    <r>
      <t xml:space="preserve">Moduł kierunkowy I </t>
    </r>
    <r>
      <rPr>
        <sz val="10"/>
        <color rgb="FF00B050"/>
        <rFont val="Arial"/>
        <family val="2"/>
        <charset val="238"/>
      </rPr>
      <t>2069S2-MK1</t>
    </r>
  </si>
  <si>
    <r>
      <t xml:space="preserve">Statystyka energii i metody badań empirycznych </t>
    </r>
    <r>
      <rPr>
        <sz val="10"/>
        <color rgb="FF00B050"/>
        <rFont val="Arial"/>
        <family val="2"/>
        <charset val="238"/>
      </rPr>
      <t>2069S2-SEMBE</t>
    </r>
  </si>
  <si>
    <r>
      <t xml:space="preserve">Efektywność energetyczna i poszanowanie energii </t>
    </r>
    <r>
      <rPr>
        <sz val="10"/>
        <color rgb="FF00B050"/>
        <rFont val="Arial"/>
        <family val="2"/>
        <charset val="238"/>
      </rPr>
      <t>2069S2-EEPE</t>
    </r>
  </si>
  <si>
    <r>
      <t>Rachunek ekonomiczny w ekoenergetyce</t>
    </r>
    <r>
      <rPr>
        <sz val="10"/>
        <color rgb="FF00B050"/>
        <rFont val="Arial"/>
        <family val="2"/>
        <charset val="238"/>
      </rPr>
      <t xml:space="preserve"> 2069S2-REWE</t>
    </r>
  </si>
  <si>
    <r>
      <t xml:space="preserve">Moduł kierunkowy II </t>
    </r>
    <r>
      <rPr>
        <sz val="10"/>
        <color rgb="FF00B050"/>
        <rFont val="Arial"/>
        <family val="2"/>
        <charset val="238"/>
      </rPr>
      <t>2069S2-MK2</t>
    </r>
  </si>
  <si>
    <r>
      <t xml:space="preserve">Moduł kierunkowy IV </t>
    </r>
    <r>
      <rPr>
        <sz val="10"/>
        <color rgb="FF00B050"/>
        <rFont val="Arial"/>
        <family val="2"/>
        <charset val="238"/>
      </rPr>
      <t>2069S2-MK4</t>
    </r>
  </si>
  <si>
    <r>
      <t xml:space="preserve">Moduł kierunkowy V </t>
    </r>
    <r>
      <rPr>
        <sz val="10"/>
        <color rgb="FF00B050"/>
        <rFont val="Arial"/>
        <family val="2"/>
        <charset val="238"/>
      </rPr>
      <t>2069S2-MK5</t>
    </r>
  </si>
  <si>
    <r>
      <t xml:space="preserve">Przedsiębiorczość, polityka, rynek energetyczny </t>
    </r>
    <r>
      <rPr>
        <sz val="10"/>
        <color rgb="FF00B050"/>
        <rFont val="Arial"/>
        <family val="2"/>
        <charset val="238"/>
      </rPr>
      <t>2069S2-PPREN</t>
    </r>
  </si>
  <si>
    <r>
      <t xml:space="preserve">Moduł kierunkowy VII </t>
    </r>
    <r>
      <rPr>
        <sz val="10"/>
        <color rgb="FF00B050"/>
        <rFont val="Arial"/>
        <family val="2"/>
        <charset val="238"/>
      </rPr>
      <t>2069S2-MK7</t>
    </r>
  </si>
  <si>
    <r>
      <t xml:space="preserve">Moduł kierunkowy VI </t>
    </r>
    <r>
      <rPr>
        <sz val="10"/>
        <color rgb="FF00B050"/>
        <rFont val="Arial"/>
        <family val="2"/>
        <charset val="238"/>
      </rPr>
      <t>2069S2-MK6</t>
    </r>
  </si>
  <si>
    <r>
      <t xml:space="preserve">Technologie wytwarzania biopaliw I generacji </t>
    </r>
    <r>
      <rPr>
        <sz val="9"/>
        <color rgb="FFFF0000"/>
        <rFont val="Calibri"/>
        <family val="2"/>
        <charset val="238"/>
        <scheme val="minor"/>
      </rPr>
      <t>2069S2-TWBG</t>
    </r>
  </si>
  <si>
    <r>
      <t xml:space="preserve">Pozostałości sektora rolno-spożywczego i leśnego do wytwarzania energii </t>
    </r>
    <r>
      <rPr>
        <sz val="9"/>
        <color rgb="FFFF0000"/>
        <rFont val="Calibri"/>
        <family val="2"/>
        <charset val="238"/>
        <scheme val="minor"/>
      </rPr>
      <t>2069S2-PSRS</t>
    </r>
  </si>
  <si>
    <r>
      <t xml:space="preserve">Wykorzystanie odpadów komunalnych do wytwarzania energii  </t>
    </r>
    <r>
      <rPr>
        <sz val="9"/>
        <color rgb="FFFF0000"/>
        <rFont val="Calibri"/>
        <family val="2"/>
        <charset val="238"/>
        <scheme val="minor"/>
      </rPr>
      <t>2069S2-WOK</t>
    </r>
  </si>
  <si>
    <r>
      <t>Technologie wodorowe 2069S2-</t>
    </r>
    <r>
      <rPr>
        <sz val="9"/>
        <color rgb="FFFF0000"/>
        <rFont val="Calibri"/>
        <family val="2"/>
        <charset val="238"/>
        <scheme val="minor"/>
      </rPr>
      <t>TECHW</t>
    </r>
  </si>
  <si>
    <r>
      <t xml:space="preserve"> Ogniwa paliwowe </t>
    </r>
    <r>
      <rPr>
        <sz val="9"/>
        <color rgb="FFFF0000"/>
        <rFont val="Calibri"/>
        <family val="2"/>
        <charset val="238"/>
        <scheme val="minor"/>
      </rPr>
      <t>2069S2-OPAL</t>
    </r>
  </si>
  <si>
    <r>
      <t xml:space="preserve">Zasoby energetyczne odnawialnych źródeł energii </t>
    </r>
    <r>
      <rPr>
        <sz val="9"/>
        <color rgb="FF00B050"/>
        <rFont val="Calibri"/>
        <family val="2"/>
        <charset val="238"/>
        <scheme val="minor"/>
      </rPr>
      <t>2069S2-ZEOZE</t>
    </r>
  </si>
  <si>
    <r>
      <t xml:space="preserve">Wycena zasobów biomasy </t>
    </r>
    <r>
      <rPr>
        <sz val="9"/>
        <color rgb="FF00B050"/>
        <rFont val="Calibri"/>
        <family val="2"/>
        <charset val="238"/>
        <scheme val="minor"/>
      </rPr>
      <t>2069S2-WZBY</t>
    </r>
  </si>
  <si>
    <r>
      <t xml:space="preserve">Plantacyjna uprawa drzew i pozyskiwanie biomasy </t>
    </r>
    <r>
      <rPr>
        <sz val="9"/>
        <color rgb="FF00B050"/>
        <rFont val="Calibri"/>
        <family val="2"/>
        <charset val="238"/>
        <scheme val="minor"/>
      </rPr>
      <t>2069S2-PUDiPB</t>
    </r>
  </si>
  <si>
    <r>
      <t xml:space="preserve">Wieloletnie uprawy energetyczne </t>
    </r>
    <r>
      <rPr>
        <sz val="9"/>
        <color rgb="FF00B050"/>
        <rFont val="Calibri"/>
        <family val="2"/>
        <charset val="238"/>
        <scheme val="minor"/>
      </rPr>
      <t>2069S2-WUEN</t>
    </r>
  </si>
  <si>
    <r>
      <t xml:space="preserve">Odnawialane źródła energii w biogospodarce </t>
    </r>
    <r>
      <rPr>
        <sz val="9"/>
        <color rgb="FF00B050"/>
        <rFont val="Calibri"/>
        <family val="2"/>
        <charset val="238"/>
        <scheme val="minor"/>
      </rPr>
      <t>2069S2-OZEB</t>
    </r>
  </si>
  <si>
    <r>
      <t xml:space="preserve">Agroenergetyka </t>
    </r>
    <r>
      <rPr>
        <sz val="9"/>
        <color rgb="FF00B050"/>
        <rFont val="Calibri"/>
        <family val="2"/>
        <charset val="238"/>
        <scheme val="minor"/>
      </rPr>
      <t>2069S2-AGROENE</t>
    </r>
  </si>
  <si>
    <r>
      <t>Akumulowanie energii ze źródeł odnawialnych</t>
    </r>
    <r>
      <rPr>
        <sz val="9"/>
        <color rgb="FF00B050"/>
        <rFont val="Calibri"/>
        <family val="2"/>
        <charset val="238"/>
        <scheme val="minor"/>
      </rPr>
      <t xml:space="preserve"> 2069S2-AENZO</t>
    </r>
  </si>
  <si>
    <r>
      <t xml:space="preserve">Współpraca rozproszonych systemów OZE z energetyką zawodową </t>
    </r>
    <r>
      <rPr>
        <sz val="9"/>
        <color rgb="FF00B050"/>
        <rFont val="Calibri"/>
        <family val="2"/>
        <charset val="238"/>
        <scheme val="minor"/>
      </rPr>
      <t>2069S2-WRSOZE</t>
    </r>
  </si>
  <si>
    <t>Przygotowanie publikacji naukowych 2069S2-PPN</t>
  </si>
  <si>
    <t>Przygotowanie projektów badawczych 2069S2-PPBAD</t>
  </si>
  <si>
    <t>Design thinking 2069S2-DT</t>
  </si>
  <si>
    <r>
      <t xml:space="preserve">Specjalizacyjne seminarium magisterskie </t>
    </r>
    <r>
      <rPr>
        <sz val="10"/>
        <color rgb="FF00B050"/>
        <rFont val="Arial"/>
        <family val="2"/>
        <charset val="238"/>
      </rPr>
      <t>2069S2-SSM</t>
    </r>
  </si>
  <si>
    <r>
      <t xml:space="preserve">Praktyka dyplomowa </t>
    </r>
    <r>
      <rPr>
        <sz val="10"/>
        <color rgb="FFFF0000"/>
        <rFont val="Arial"/>
        <family val="2"/>
        <charset val="238"/>
      </rPr>
      <t>2069S2-PDY</t>
    </r>
  </si>
  <si>
    <r>
      <t xml:space="preserve">Modelowanie oddzialywania instalacji energetycznych na jakość powietrza </t>
    </r>
    <r>
      <rPr>
        <sz val="10"/>
        <color rgb="FFFF0000"/>
        <rFont val="Arial"/>
        <family val="2"/>
        <charset val="238"/>
      </rPr>
      <t>2069S2-MOIEJ</t>
    </r>
  </si>
  <si>
    <r>
      <t xml:space="preserve">Praca magisterska </t>
    </r>
    <r>
      <rPr>
        <sz val="10"/>
        <color rgb="FFFF0000"/>
        <rFont val="Arial"/>
        <family val="2"/>
        <charset val="238"/>
      </rPr>
      <t>2069S2-PRMA</t>
    </r>
  </si>
  <si>
    <r>
      <t xml:space="preserve">Praca magisterska </t>
    </r>
    <r>
      <rPr>
        <sz val="10"/>
        <color rgb="FFFF0000"/>
        <rFont val="Arial"/>
        <family val="2"/>
        <charset val="238"/>
      </rPr>
      <t>2069S2-PRMA2</t>
    </r>
  </si>
  <si>
    <t>Obowiązuje od r.a. 2019/2020</t>
  </si>
  <si>
    <t>praca magisterska</t>
  </si>
  <si>
    <t>Dziedzina nauki/dyscyplinia naukowa:</t>
  </si>
  <si>
    <t>dziedzina nauk rolniczych, dyscyplina: rolnictwo i ogrodnictwo</t>
  </si>
  <si>
    <t>dziedzina nauk inżynieryjno-technicznych, dyscyplina inżynieria środowiska, górnictwo i energetyka</t>
  </si>
  <si>
    <t>Szacunkowy udział (%) przedmiotu w dziedzinie:</t>
  </si>
  <si>
    <t>dziedzina/dyscyplina:</t>
  </si>
  <si>
    <t>dla każdej z dyscypliny</t>
  </si>
  <si>
    <t>Załącznik 14 do Uchwały Nr 393 Rady Wydziału Kształtowania Środowiska i Rolnictwa z dnia 21 lutego 2019 roku w sprawie uchwalenia planów studiów i programów kształcenia</t>
  </si>
  <si>
    <t>Liczba pkt ECTS/ godz.dyd. (zajęcia praktyczne) 
I-III semestrze</t>
  </si>
  <si>
    <t>Zakres kształcenia:</t>
  </si>
  <si>
    <r>
      <rPr>
        <b/>
        <sz val="10"/>
        <color rgb="FFC00000"/>
        <rFont val="Calibri"/>
        <family val="2"/>
        <charset val="238"/>
      </rPr>
      <t>MODUŁY PRZEDMIOTÓW DO WYBORU</t>
    </r>
    <r>
      <rPr>
        <sz val="10"/>
        <color indexed="8"/>
        <rFont val="Calibri"/>
        <family val="2"/>
        <charset val="238"/>
      </rPr>
      <t xml:space="preserve">
Kierunek:</t>
    </r>
    <r>
      <rPr>
        <b/>
        <sz val="10"/>
        <color indexed="8"/>
        <rFont val="Calibri"/>
        <family val="2"/>
        <charset val="238"/>
      </rPr>
      <t xml:space="preserve"> Odnawialne źródła energii
</t>
    </r>
    <r>
      <rPr>
        <sz val="10"/>
        <color indexed="8"/>
        <rFont val="Calibri"/>
        <family val="2"/>
        <charset val="238"/>
      </rPr>
      <t xml:space="preserve">Zakres kształcenia: </t>
    </r>
    <r>
      <rPr>
        <b/>
        <sz val="10"/>
        <color indexed="8"/>
        <rFont val="Calibri"/>
        <family val="2"/>
        <charset val="238"/>
      </rPr>
      <t>brak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</si>
</sst>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9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sz val="6"/>
      <name val="Arial"/>
      <family val="2"/>
      <charset val="238"/>
    </font>
    <font>
      <sz val="9"/>
      <name val="Arial"/>
      <family val="2"/>
      <charset val="238"/>
    </font>
    <font>
      <b/>
      <sz val="11"/>
      <color rgb="FFC0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3"/>
      <color theme="1"/>
      <name val="Arial"/>
      <family val="2"/>
      <charset val="238"/>
    </font>
    <font>
      <b/>
      <sz val="15"/>
      <color theme="8" tint="-0.249977111117893"/>
      <name val="Arial"/>
      <family val="2"/>
      <charset val="238"/>
    </font>
    <font>
      <b/>
      <sz val="11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rgb="FFC00000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name val="Arial"/>
      <family val="2"/>
    </font>
    <font>
      <b/>
      <sz val="14"/>
      <name val="Arial"/>
      <family val="2"/>
      <charset val="238"/>
    </font>
    <font>
      <b/>
      <sz val="12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6"/>
      <color rgb="FFC00000"/>
      <name val="Arial"/>
      <family val="2"/>
      <charset val="238"/>
    </font>
    <font>
      <b/>
      <sz val="10"/>
      <color rgb="FFC00000"/>
      <name val="Calibri"/>
      <family val="2"/>
      <charset val="238"/>
    </font>
    <font>
      <b/>
      <sz val="10"/>
      <color indexed="8"/>
      <name val="Calibri"/>
      <family val="2"/>
      <charset val="238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00B05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rgb="FF002060"/>
      <name val="Arial"/>
      <family val="2"/>
      <charset val="238"/>
    </font>
    <font>
      <b/>
      <sz val="10"/>
      <color theme="1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2CD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3" fillId="7" borderId="0" applyNumberFormat="0" applyBorder="0" applyAlignment="0" applyProtection="0"/>
  </cellStyleXfs>
  <cellXfs count="263">
    <xf numFmtId="0" fontId="0" fillId="0" borderId="0" xfId="0"/>
    <xf numFmtId="0" fontId="0" fillId="0" borderId="0" xfId="0" applyProtection="1">
      <protection locked="0"/>
    </xf>
    <xf numFmtId="0" fontId="9" fillId="0" borderId="0" xfId="0" applyFont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horizontal="right"/>
      <protection locked="0"/>
    </xf>
    <xf numFmtId="0" fontId="0" fillId="0" borderId="35" xfId="0" applyBorder="1" applyProtection="1">
      <protection locked="0"/>
    </xf>
    <xf numFmtId="0" fontId="0" fillId="0" borderId="24" xfId="0" applyBorder="1" applyProtection="1">
      <protection locked="0"/>
    </xf>
    <xf numFmtId="0" fontId="18" fillId="3" borderId="10" xfId="0" applyFont="1" applyFill="1" applyBorder="1" applyAlignment="1">
      <alignment horizontal="left" textRotation="90" wrapText="1"/>
    </xf>
    <xf numFmtId="0" fontId="18" fillId="3" borderId="16" xfId="0" applyFont="1" applyFill="1" applyBorder="1" applyAlignment="1">
      <alignment horizontal="left" textRotation="90" wrapText="1"/>
    </xf>
    <xf numFmtId="0" fontId="0" fillId="8" borderId="10" xfId="0" applyFill="1" applyBorder="1" applyProtection="1">
      <protection locked="0"/>
    </xf>
    <xf numFmtId="0" fontId="0" fillId="8" borderId="16" xfId="0" applyFill="1" applyBorder="1" applyProtection="1">
      <protection locked="0"/>
    </xf>
    <xf numFmtId="0" fontId="18" fillId="3" borderId="11" xfId="0" applyFont="1" applyFill="1" applyBorder="1" applyAlignment="1">
      <alignment horizontal="left" textRotation="90" wrapText="1"/>
    </xf>
    <xf numFmtId="0" fontId="10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  <xf numFmtId="0" fontId="5" fillId="0" borderId="5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7" fillId="4" borderId="16" xfId="0" applyFont="1" applyFill="1" applyBorder="1" applyAlignment="1">
      <alignment horizontal="center"/>
    </xf>
    <xf numFmtId="0" fontId="3" fillId="3" borderId="9" xfId="0" applyFont="1" applyFill="1" applyBorder="1" applyAlignment="1">
      <alignment vertical="center"/>
    </xf>
    <xf numFmtId="164" fontId="1" fillId="3" borderId="9" xfId="0" applyNumberFormat="1" applyFont="1" applyFill="1" applyBorder="1" applyAlignment="1">
      <alignment horizontal="center" vertical="center"/>
    </xf>
    <xf numFmtId="164" fontId="1" fillId="3" borderId="16" xfId="0" applyNumberFormat="1" applyFont="1" applyFill="1" applyBorder="1" applyAlignment="1">
      <alignment horizontal="center" vertical="center"/>
    </xf>
    <xf numFmtId="164" fontId="1" fillId="3" borderId="10" xfId="0" applyNumberFormat="1" applyFont="1" applyFill="1" applyBorder="1" applyAlignment="1">
      <alignment horizontal="center" vertical="center"/>
    </xf>
    <xf numFmtId="164" fontId="1" fillId="3" borderId="23" xfId="0" applyNumberFormat="1" applyFont="1" applyFill="1" applyBorder="1" applyAlignment="1">
      <alignment horizontal="center" vertical="center"/>
    </xf>
    <xf numFmtId="0" fontId="8" fillId="0" borderId="0" xfId="0" applyFont="1"/>
    <xf numFmtId="164" fontId="3" fillId="3" borderId="9" xfId="0" applyNumberFormat="1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1" fontId="3" fillId="3" borderId="16" xfId="0" applyNumberFormat="1" applyFont="1" applyFill="1" applyBorder="1" applyAlignment="1">
      <alignment horizontal="center" vertical="center"/>
    </xf>
    <xf numFmtId="0" fontId="16" fillId="0" borderId="0" xfId="0" applyFont="1"/>
    <xf numFmtId="0" fontId="15" fillId="6" borderId="25" xfId="0" applyFont="1" applyFill="1" applyBorder="1" applyAlignment="1">
      <alignment horizontal="center" vertical="center"/>
    </xf>
    <xf numFmtId="164" fontId="14" fillId="6" borderId="25" xfId="0" applyNumberFormat="1" applyFont="1" applyFill="1" applyBorder="1" applyAlignment="1">
      <alignment horizontal="center" vertical="center"/>
    </xf>
    <xf numFmtId="1" fontId="14" fillId="6" borderId="25" xfId="0" applyNumberFormat="1" applyFont="1" applyFill="1" applyBorder="1" applyAlignment="1">
      <alignment horizontal="center" vertical="center"/>
    </xf>
    <xf numFmtId="0" fontId="11" fillId="0" borderId="0" xfId="0" applyFont="1"/>
    <xf numFmtId="0" fontId="1" fillId="9" borderId="4" xfId="1" applyFont="1" applyFill="1" applyBorder="1" applyAlignment="1">
      <alignment vertical="center" wrapText="1"/>
    </xf>
    <xf numFmtId="164" fontId="10" fillId="9" borderId="41" xfId="0" applyNumberFormat="1" applyFont="1" applyFill="1" applyBorder="1" applyAlignment="1">
      <alignment horizontal="center" vertical="center"/>
    </xf>
    <xf numFmtId="0" fontId="10" fillId="9" borderId="41" xfId="0" applyFont="1" applyFill="1" applyBorder="1" applyAlignment="1">
      <alignment horizontal="center" vertical="center"/>
    </xf>
    <xf numFmtId="164" fontId="10" fillId="9" borderId="42" xfId="0" applyNumberFormat="1" applyFont="1" applyFill="1" applyBorder="1" applyAlignment="1">
      <alignment horizontal="center" vertical="center"/>
    </xf>
    <xf numFmtId="0" fontId="10" fillId="9" borderId="55" xfId="0" applyFont="1" applyFill="1" applyBorder="1" applyAlignment="1">
      <alignment horizontal="center" vertical="center"/>
    </xf>
    <xf numFmtId="0" fontId="1" fillId="9" borderId="54" xfId="0" applyFont="1" applyFill="1" applyBorder="1" applyAlignment="1">
      <alignment vertical="center" wrapText="1"/>
    </xf>
    <xf numFmtId="0" fontId="10" fillId="9" borderId="16" xfId="0" applyFont="1" applyFill="1" applyBorder="1" applyAlignment="1">
      <alignment horizontal="center" vertical="center"/>
    </xf>
    <xf numFmtId="164" fontId="10" fillId="9" borderId="16" xfId="0" applyNumberFormat="1" applyFont="1" applyFill="1" applyBorder="1" applyAlignment="1">
      <alignment horizontal="center" vertical="center"/>
    </xf>
    <xf numFmtId="0" fontId="10" fillId="9" borderId="56" xfId="0" applyFont="1" applyFill="1" applyBorder="1" applyAlignment="1">
      <alignment horizontal="center" vertical="center"/>
    </xf>
    <xf numFmtId="0" fontId="1" fillId="9" borderId="13" xfId="0" applyFont="1" applyFill="1" applyBorder="1" applyAlignment="1">
      <alignment vertical="center" wrapText="1"/>
    </xf>
    <xf numFmtId="164" fontId="10" fillId="9" borderId="57" xfId="0" applyNumberFormat="1" applyFont="1" applyFill="1" applyBorder="1" applyAlignment="1">
      <alignment horizontal="center" vertical="center"/>
    </xf>
    <xf numFmtId="0" fontId="10" fillId="9" borderId="57" xfId="0" applyFont="1" applyFill="1" applyBorder="1" applyAlignment="1">
      <alignment horizontal="center" vertical="center"/>
    </xf>
    <xf numFmtId="0" fontId="10" fillId="9" borderId="45" xfId="0" applyFont="1" applyFill="1" applyBorder="1" applyAlignment="1">
      <alignment horizontal="center" vertical="center"/>
    </xf>
    <xf numFmtId="0" fontId="10" fillId="9" borderId="58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1" fontId="3" fillId="3" borderId="35" xfId="0" applyNumberFormat="1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164" fontId="3" fillId="3" borderId="16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164" fontId="3" fillId="3" borderId="22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center"/>
    </xf>
    <xf numFmtId="164" fontId="3" fillId="3" borderId="8" xfId="0" applyNumberFormat="1" applyFont="1" applyFill="1" applyBorder="1" applyAlignment="1">
      <alignment horizontal="center" vertical="center"/>
    </xf>
    <xf numFmtId="1" fontId="3" fillId="3" borderId="10" xfId="0" applyNumberFormat="1" applyFont="1" applyFill="1" applyBorder="1" applyAlignment="1">
      <alignment horizontal="center" vertical="center"/>
    </xf>
    <xf numFmtId="0" fontId="19" fillId="0" borderId="0" xfId="0" applyFont="1"/>
    <xf numFmtId="164" fontId="3" fillId="3" borderId="43" xfId="0" applyNumberFormat="1" applyFont="1" applyFill="1" applyBorder="1" applyAlignment="1">
      <alignment horizontal="center" vertical="center"/>
    </xf>
    <xf numFmtId="164" fontId="3" fillId="3" borderId="51" xfId="0" applyNumberFormat="1" applyFont="1" applyFill="1" applyBorder="1" applyAlignment="1">
      <alignment horizontal="center" vertical="center"/>
    </xf>
    <xf numFmtId="0" fontId="1" fillId="0" borderId="40" xfId="0" applyFont="1" applyBorder="1"/>
    <xf numFmtId="0" fontId="22" fillId="0" borderId="0" xfId="0" applyFont="1"/>
    <xf numFmtId="0" fontId="1" fillId="0" borderId="18" xfId="0" applyFont="1" applyBorder="1"/>
    <xf numFmtId="0" fontId="17" fillId="0" borderId="0" xfId="0" applyFont="1"/>
    <xf numFmtId="0" fontId="1" fillId="0" borderId="49" xfId="0" applyFont="1" applyBorder="1"/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0" fillId="3" borderId="16" xfId="0" applyFill="1" applyBorder="1" applyAlignment="1">
      <alignment vertical="center"/>
    </xf>
    <xf numFmtId="0" fontId="0" fillId="0" borderId="0" xfId="0" applyAlignment="1">
      <alignment horizontal="left" vertical="top" wrapText="1"/>
    </xf>
    <xf numFmtId="0" fontId="9" fillId="4" borderId="0" xfId="0" applyFont="1" applyFill="1"/>
    <xf numFmtId="0" fontId="0" fillId="4" borderId="0" xfId="0" applyFill="1" applyAlignment="1">
      <alignment vertical="center"/>
    </xf>
    <xf numFmtId="0" fontId="0" fillId="4" borderId="0" xfId="0" applyFill="1"/>
    <xf numFmtId="0" fontId="5" fillId="0" borderId="21" xfId="0" applyFont="1" applyBorder="1" applyAlignment="1">
      <alignment horizontal="center" vertical="center" textRotation="90" wrapText="1"/>
    </xf>
    <xf numFmtId="0" fontId="19" fillId="11" borderId="0" xfId="0" applyFont="1" applyFill="1"/>
    <xf numFmtId="0" fontId="19" fillId="11" borderId="0" xfId="0" applyFont="1" applyFill="1" applyAlignment="1">
      <alignment horizontal="left"/>
    </xf>
    <xf numFmtId="0" fontId="28" fillId="0" borderId="0" xfId="0" applyFont="1"/>
    <xf numFmtId="0" fontId="27" fillId="11" borderId="29" xfId="0" applyFont="1" applyFill="1" applyBorder="1" applyAlignment="1">
      <alignment horizontal="center"/>
    </xf>
    <xf numFmtId="0" fontId="27" fillId="11" borderId="60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29" fillId="0" borderId="61" xfId="0" applyFont="1" applyBorder="1" applyAlignment="1">
      <alignment horizontal="left" wrapText="1"/>
    </xf>
    <xf numFmtId="0" fontId="29" fillId="0" borderId="63" xfId="0" applyFont="1" applyBorder="1" applyAlignment="1">
      <alignment horizontal="left" wrapText="1"/>
    </xf>
    <xf numFmtId="0" fontId="30" fillId="0" borderId="63" xfId="0" applyFont="1" applyBorder="1" applyAlignment="1">
      <alignment horizontal="left" wrapText="1"/>
    </xf>
    <xf numFmtId="0" fontId="31" fillId="0" borderId="63" xfId="0" applyFont="1" applyBorder="1" applyAlignment="1">
      <alignment vertical="center" wrapText="1"/>
    </xf>
    <xf numFmtId="0" fontId="31" fillId="0" borderId="62" xfId="0" applyFont="1" applyBorder="1" applyAlignment="1">
      <alignment vertical="center" wrapText="1"/>
    </xf>
    <xf numFmtId="0" fontId="36" fillId="0" borderId="0" xfId="0" applyFont="1"/>
    <xf numFmtId="0" fontId="7" fillId="0" borderId="16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0" fontId="3" fillId="10" borderId="16" xfId="0" applyFont="1" applyFill="1" applyBorder="1" applyAlignment="1">
      <alignment horizontal="center" vertical="center"/>
    </xf>
    <xf numFmtId="0" fontId="7" fillId="10" borderId="16" xfId="0" applyFont="1" applyFill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 wrapText="1"/>
    </xf>
    <xf numFmtId="0" fontId="7" fillId="0" borderId="16" xfId="0" applyFont="1" applyBorder="1"/>
    <xf numFmtId="0" fontId="7" fillId="0" borderId="16" xfId="0" applyFont="1" applyBorder="1" applyAlignment="1">
      <alignment horizontal="center"/>
    </xf>
    <xf numFmtId="164" fontId="7" fillId="0" borderId="16" xfId="0" applyNumberFormat="1" applyFont="1" applyBorder="1" applyAlignment="1">
      <alignment horizontal="center"/>
    </xf>
    <xf numFmtId="164" fontId="3" fillId="3" borderId="16" xfId="0" applyNumberFormat="1" applyFont="1" applyFill="1" applyBorder="1" applyAlignment="1">
      <alignment horizontal="center"/>
    </xf>
    <xf numFmtId="1" fontId="3" fillId="3" borderId="16" xfId="0" applyNumberFormat="1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6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164" fontId="3" fillId="0" borderId="16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0" fontId="7" fillId="0" borderId="16" xfId="0" quotePrefix="1" applyFont="1" applyBorder="1" applyAlignment="1">
      <alignment vertical="center"/>
    </xf>
    <xf numFmtId="0" fontId="7" fillId="0" borderId="16" xfId="0" applyFont="1" applyBorder="1" applyAlignment="1">
      <alignment wrapText="1"/>
    </xf>
    <xf numFmtId="0" fontId="14" fillId="6" borderId="16" xfId="0" applyFont="1" applyFill="1" applyBorder="1" applyAlignment="1">
      <alignment vertical="center"/>
    </xf>
    <xf numFmtId="0" fontId="15" fillId="6" borderId="16" xfId="0" applyFont="1" applyFill="1" applyBorder="1" applyAlignment="1">
      <alignment horizontal="center" vertical="center"/>
    </xf>
    <xf numFmtId="164" fontId="14" fillId="6" borderId="16" xfId="0" applyNumberFormat="1" applyFont="1" applyFill="1" applyBorder="1" applyAlignment="1">
      <alignment horizontal="center" vertical="center"/>
    </xf>
    <xf numFmtId="1" fontId="14" fillId="6" borderId="16" xfId="0" applyNumberFormat="1" applyFont="1" applyFill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/>
    </xf>
    <xf numFmtId="0" fontId="3" fillId="3" borderId="65" xfId="0" applyFont="1" applyFill="1" applyBorder="1" applyAlignment="1">
      <alignment horizontal="left" wrapText="1"/>
    </xf>
    <xf numFmtId="0" fontId="3" fillId="3" borderId="65" xfId="0" applyFont="1" applyFill="1" applyBorder="1" applyAlignment="1">
      <alignment horizontal="left" vertical="center" wrapText="1"/>
    </xf>
    <xf numFmtId="0" fontId="1" fillId="0" borderId="59" xfId="0" applyFont="1" applyBorder="1" applyAlignment="1">
      <alignment vertical="center"/>
    </xf>
    <xf numFmtId="164" fontId="3" fillId="3" borderId="16" xfId="0" applyNumberFormat="1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164" fontId="0" fillId="0" borderId="0" xfId="0" applyNumberFormat="1"/>
    <xf numFmtId="0" fontId="14" fillId="6" borderId="36" xfId="0" applyFont="1" applyFill="1" applyBorder="1" applyAlignment="1">
      <alignment vertical="center" wrapText="1"/>
    </xf>
    <xf numFmtId="1" fontId="38" fillId="3" borderId="64" xfId="0" applyNumberFormat="1" applyFont="1" applyFill="1" applyBorder="1" applyAlignment="1">
      <alignment horizontal="center"/>
    </xf>
    <xf numFmtId="0" fontId="38" fillId="3" borderId="52" xfId="0" applyFont="1" applyFill="1" applyBorder="1" applyAlignment="1">
      <alignment horizontal="center"/>
    </xf>
    <xf numFmtId="0" fontId="1" fillId="0" borderId="5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1" fontId="3" fillId="3" borderId="10" xfId="0" applyNumberFormat="1" applyFont="1" applyFill="1" applyBorder="1" applyAlignment="1">
      <alignment horizontal="center" wrapText="1"/>
    </xf>
    <xf numFmtId="1" fontId="3" fillId="3" borderId="47" xfId="0" applyNumberFormat="1" applyFont="1" applyFill="1" applyBorder="1" applyAlignment="1">
      <alignment horizontal="center" wrapText="1"/>
    </xf>
    <xf numFmtId="0" fontId="3" fillId="0" borderId="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50" xfId="0" applyFont="1" applyBorder="1" applyAlignment="1">
      <alignment horizontal="left" vertical="center"/>
    </xf>
    <xf numFmtId="164" fontId="3" fillId="0" borderId="45" xfId="0" applyNumberFormat="1" applyFont="1" applyBorder="1" applyAlignment="1">
      <alignment horizontal="center" vertical="center" wrapText="1"/>
    </xf>
    <xf numFmtId="164" fontId="3" fillId="0" borderId="52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21" fillId="0" borderId="34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3" fillId="0" borderId="53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47" xfId="0" applyNumberFormat="1" applyFont="1" applyBorder="1" applyAlignment="1">
      <alignment horizontal="center" vertical="center" wrapText="1"/>
    </xf>
    <xf numFmtId="164" fontId="3" fillId="3" borderId="16" xfId="0" applyNumberFormat="1" applyFont="1" applyFill="1" applyBorder="1" applyAlignment="1">
      <alignment horizontal="center" vertical="center"/>
    </xf>
    <xf numFmtId="1" fontId="3" fillId="3" borderId="38" xfId="0" applyNumberFormat="1" applyFont="1" applyFill="1" applyBorder="1" applyAlignment="1">
      <alignment horizontal="center" vertical="center"/>
    </xf>
    <xf numFmtId="1" fontId="3" fillId="3" borderId="8" xfId="0" applyNumberFormat="1" applyFont="1" applyFill="1" applyBorder="1" applyAlignment="1">
      <alignment horizontal="center" vertical="center"/>
    </xf>
    <xf numFmtId="164" fontId="3" fillId="3" borderId="23" xfId="0" applyNumberFormat="1" applyFont="1" applyFill="1" applyBorder="1" applyAlignment="1">
      <alignment horizontal="center" vertical="center"/>
    </xf>
    <xf numFmtId="164" fontId="3" fillId="3" borderId="22" xfId="0" applyNumberFormat="1" applyFont="1" applyFill="1" applyBorder="1" applyAlignment="1">
      <alignment horizontal="center" vertical="center"/>
    </xf>
    <xf numFmtId="164" fontId="3" fillId="3" borderId="38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3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vertical="center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48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46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9" fontId="3" fillId="0" borderId="23" xfId="0" applyNumberFormat="1" applyFont="1" applyBorder="1" applyAlignment="1">
      <alignment horizontal="center" vertical="center" wrapText="1"/>
    </xf>
    <xf numFmtId="9" fontId="3" fillId="0" borderId="48" xfId="0" applyNumberFormat="1" applyFont="1" applyBorder="1" applyAlignment="1">
      <alignment horizontal="center" vertical="center" wrapText="1"/>
    </xf>
    <xf numFmtId="9" fontId="3" fillId="0" borderId="22" xfId="0" applyNumberFormat="1" applyFont="1" applyBorder="1" applyAlignment="1">
      <alignment horizontal="center" vertical="center" wrapText="1"/>
    </xf>
    <xf numFmtId="9" fontId="3" fillId="0" borderId="46" xfId="0" applyNumberFormat="1" applyFont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center" vertical="center" wrapText="1"/>
    </xf>
    <xf numFmtId="9" fontId="3" fillId="0" borderId="47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6" xfId="0" applyBorder="1" applyAlignment="1">
      <alignment horizontal="center"/>
    </xf>
    <xf numFmtId="0" fontId="13" fillId="2" borderId="16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/>
    </xf>
    <xf numFmtId="0" fontId="5" fillId="0" borderId="26" xfId="0" applyFont="1" applyBorder="1" applyAlignment="1">
      <alignment horizontal="center" vertical="center" textRotation="90"/>
    </xf>
    <xf numFmtId="0" fontId="5" fillId="0" borderId="0" xfId="0" applyFont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left"/>
    </xf>
    <xf numFmtId="0" fontId="10" fillId="0" borderId="0" xfId="0" applyFont="1" applyAlignment="1">
      <alignment horizontal="right" vertical="top"/>
    </xf>
    <xf numFmtId="0" fontId="7" fillId="3" borderId="0" xfId="0" applyFont="1" applyFill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textRotation="90"/>
    </xf>
    <xf numFmtId="0" fontId="2" fillId="0" borderId="26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5" fillId="0" borderId="20" xfId="0" applyFont="1" applyBorder="1" applyAlignment="1">
      <alignment horizontal="center" vertical="center" textRotation="90"/>
    </xf>
    <xf numFmtId="164" fontId="1" fillId="0" borderId="33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 textRotation="90"/>
    </xf>
    <xf numFmtId="164" fontId="5" fillId="0" borderId="8" xfId="0" applyNumberFormat="1" applyFont="1" applyBorder="1" applyAlignment="1">
      <alignment horizontal="center" vertical="center" textRotation="90" wrapText="1"/>
    </xf>
    <xf numFmtId="164" fontId="5" fillId="0" borderId="16" xfId="0" applyNumberFormat="1" applyFont="1" applyBorder="1" applyAlignment="1">
      <alignment horizontal="center" vertical="center" textRotation="90" wrapText="1"/>
    </xf>
    <xf numFmtId="164" fontId="5" fillId="0" borderId="38" xfId="0" applyNumberFormat="1" applyFont="1" applyBorder="1" applyAlignment="1">
      <alignment horizontal="center" vertical="center" textRotation="90" wrapText="1"/>
    </xf>
    <xf numFmtId="164" fontId="5" fillId="0" borderId="19" xfId="0" applyNumberFormat="1" applyFont="1" applyBorder="1" applyAlignment="1">
      <alignment horizontal="center" vertical="center" textRotation="90" wrapText="1"/>
    </xf>
    <xf numFmtId="0" fontId="37" fillId="0" borderId="0" xfId="0" applyFont="1" applyAlignment="1">
      <alignment horizontal="left" vertical="top" wrapText="1"/>
    </xf>
    <xf numFmtId="0" fontId="0" fillId="5" borderId="10" xfId="0" applyFill="1" applyBorder="1" applyAlignment="1">
      <alignment horizontal="left"/>
    </xf>
    <xf numFmtId="0" fontId="0" fillId="5" borderId="64" xfId="0" applyFill="1" applyBorder="1" applyAlignment="1">
      <alignment horizontal="center"/>
    </xf>
    <xf numFmtId="0" fontId="9" fillId="0" borderId="10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textRotation="90"/>
      <protection locked="0"/>
    </xf>
    <xf numFmtId="0" fontId="24" fillId="5" borderId="10" xfId="0" applyFont="1" applyFill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5" fillId="3" borderId="17" xfId="0" applyFont="1" applyFill="1" applyBorder="1" applyAlignment="1">
      <alignment horizontal="center" vertical="center" textRotation="90" wrapText="1"/>
    </xf>
    <xf numFmtId="0" fontId="5" fillId="3" borderId="19" xfId="0" applyFont="1" applyFill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/>
    </xf>
    <xf numFmtId="0" fontId="30" fillId="0" borderId="63" xfId="0" applyFont="1" applyBorder="1" applyAlignment="1">
      <alignment horizontal="center" vertical="center" wrapText="1"/>
    </xf>
    <xf numFmtId="0" fontId="30" fillId="0" borderId="62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19" fillId="11" borderId="0" xfId="0" applyFont="1" applyFill="1" applyAlignment="1">
      <alignment horizontal="left" vertical="center" wrapText="1"/>
    </xf>
    <xf numFmtId="0" fontId="29" fillId="0" borderId="61" xfId="0" applyFont="1" applyBorder="1" applyAlignment="1">
      <alignment horizontal="center" vertical="center" wrapText="1"/>
    </xf>
  </cellXfs>
  <cellStyles count="2">
    <cellStyle name="Akcent 1" xfId="1" builtinId="29"/>
    <cellStyle name="Normalny" xfId="0" builtinId="0"/>
  </cellStyles>
  <dxfs count="0"/>
  <tableStyles count="0" defaultTableStyle="TableStyleMedium2" defaultPivotStyle="PivotStyleLight16"/>
  <colors>
    <mruColors>
      <color rgb="FFFFFF99"/>
      <color rgb="FFFFF2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WM/Dziekanat/Programy%20studi&#243;w/Plany%20studi&#243;w_2017_2018/I%20stopie&#324;/OK_Le&#347;nictwo/I%20rok_L_I_S_obowi&#261;zuje_2017_2018_DAREK_ver.%20ostatecz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śnictwo_I stopień"/>
      <sheetName val="Moduły I stopień"/>
      <sheetName val="Pola wyboru"/>
    </sheetNames>
    <sheetDataSet>
      <sheetData sheetId="0">
        <row r="1">
          <cell r="B1" t="str">
            <v>Leśnictwo</v>
          </cell>
        </row>
        <row r="5">
          <cell r="B5" t="str">
            <v>I stopnia</v>
          </cell>
        </row>
      </sheetData>
      <sheetData sheetId="1"/>
      <sheetData sheetId="2">
        <row r="10">
          <cell r="J10" t="str">
            <v>Specjalność</v>
          </cell>
        </row>
        <row r="11">
          <cell r="H11" t="str">
            <v>Architektura krajobrazu</v>
          </cell>
          <cell r="I11" t="str">
            <v>I stopnia</v>
          </cell>
          <cell r="L11" t="str">
            <v>Kierunek</v>
          </cell>
          <cell r="N11" t="str">
            <v>Forma kształcenia/poziom studiów</v>
          </cell>
        </row>
        <row r="12">
          <cell r="H12" t="str">
            <v>Architektura krajobrazu</v>
          </cell>
          <cell r="I12" t="str">
            <v>II stopnia</v>
          </cell>
          <cell r="L12" t="str">
            <v>Architektura krajobrazu</v>
          </cell>
          <cell r="M12" t="str">
            <v>Architektura krajobrazu</v>
          </cell>
        </row>
        <row r="13">
          <cell r="H13" t="str">
            <v>Gospodarowanie surowcami odnawialnymi i mineralnymi</v>
          </cell>
          <cell r="I13" t="str">
            <v>I stopnia</v>
          </cell>
          <cell r="L13" t="str">
            <v>Gospodarowanie surowcami odnawialnymi i mineralnymi</v>
          </cell>
          <cell r="M13" t="str">
            <v>Architektura krajobrazu</v>
          </cell>
        </row>
        <row r="14">
          <cell r="H14" t="str">
            <v>Leśnictwo</v>
          </cell>
          <cell r="I14" t="str">
            <v>I stopnia</v>
          </cell>
          <cell r="L14" t="str">
            <v>Leśnictwo</v>
          </cell>
          <cell r="M14" t="str">
            <v>Gospodarowanie surowcami odnawialnymi i mineralnymi</v>
          </cell>
        </row>
        <row r="15">
          <cell r="H15" t="str">
            <v>Ochrona środowiska</v>
          </cell>
          <cell r="I15" t="str">
            <v>I stopnia</v>
          </cell>
          <cell r="L15" t="str">
            <v>Ochrona środowiska</v>
          </cell>
          <cell r="M15" t="str">
            <v>Leśnictwo</v>
          </cell>
        </row>
        <row r="16">
          <cell r="H16" t="str">
            <v>Ochrona środowiska</v>
          </cell>
          <cell r="I16" t="str">
            <v>II stopnia</v>
          </cell>
          <cell r="L16" t="str">
            <v>Odnawialne źródła energii</v>
          </cell>
          <cell r="M16" t="str">
            <v>Ochrona środowiska</v>
          </cell>
        </row>
        <row r="17">
          <cell r="H17" t="str">
            <v>Ochrona środowiska</v>
          </cell>
          <cell r="I17" t="str">
            <v>II stopnia</v>
          </cell>
          <cell r="L17" t="str">
            <v>Ogrodnictwo</v>
          </cell>
          <cell r="M17" t="str">
            <v>Ochrona środowiska</v>
          </cell>
        </row>
        <row r="18">
          <cell r="H18" t="str">
            <v>Ochrona środowiska</v>
          </cell>
          <cell r="I18" t="str">
            <v>II stopnia</v>
          </cell>
          <cell r="L18" t="str">
            <v>Rolnictwo</v>
          </cell>
          <cell r="M18" t="str">
            <v>Odnawialne źródła energii</v>
          </cell>
        </row>
        <row r="19">
          <cell r="H19" t="str">
            <v>Ochrona środowiska</v>
          </cell>
          <cell r="I19" t="str">
            <v>II stopnia</v>
          </cell>
          <cell r="M19" t="str">
            <v>Ogrodnictwo</v>
          </cell>
        </row>
        <row r="20">
          <cell r="H20" t="str">
            <v>Ochrona środowiska</v>
          </cell>
          <cell r="I20" t="str">
            <v>II stopnia</v>
          </cell>
          <cell r="M20" t="str">
            <v>Ogrodnictwo</v>
          </cell>
        </row>
        <row r="21">
          <cell r="H21" t="str">
            <v>Odnawialne źródła energii</v>
          </cell>
          <cell r="I21" t="str">
            <v>II stopnia</v>
          </cell>
          <cell r="M21" t="str">
            <v>Rolnictwo</v>
          </cell>
        </row>
        <row r="22">
          <cell r="H22" t="str">
            <v>Ogrodnictwo</v>
          </cell>
          <cell r="I22" t="str">
            <v>I stopnia</v>
          </cell>
          <cell r="M22" t="str">
            <v>Rolnictwo</v>
          </cell>
        </row>
        <row r="23">
          <cell r="H23" t="str">
            <v>Ogrodnictwo</v>
          </cell>
          <cell r="I23" t="str">
            <v>I stopnia</v>
          </cell>
        </row>
        <row r="24">
          <cell r="H24" t="str">
            <v>Ogrodnictwo</v>
          </cell>
          <cell r="I24" t="str">
            <v>II stopnia</v>
          </cell>
        </row>
        <row r="25">
          <cell r="H25" t="str">
            <v>Ogrodnictwo</v>
          </cell>
          <cell r="I25" t="str">
            <v>II stopnia</v>
          </cell>
        </row>
        <row r="26">
          <cell r="H26" t="str">
            <v>Rolnictwo</v>
          </cell>
          <cell r="I26" t="str">
            <v>I stopnia</v>
          </cell>
        </row>
        <row r="27">
          <cell r="H27" t="str">
            <v>Rolnictwo</v>
          </cell>
          <cell r="I27" t="str">
            <v>I stopnia</v>
          </cell>
        </row>
        <row r="28">
          <cell r="H28" t="str">
            <v>Rolnictwo</v>
          </cell>
          <cell r="I28" t="str">
            <v>I stopnia</v>
          </cell>
        </row>
        <row r="29">
          <cell r="H29" t="str">
            <v>Rolnictwo</v>
          </cell>
          <cell r="I29" t="str">
            <v>II stopnia</v>
          </cell>
        </row>
        <row r="30">
          <cell r="H30" t="str">
            <v>Rolnictwo</v>
          </cell>
          <cell r="I30" t="str">
            <v>II stopnia</v>
          </cell>
        </row>
        <row r="31">
          <cell r="H31" t="str">
            <v>Rolnictwo</v>
          </cell>
          <cell r="I31" t="str">
            <v>II stopnia</v>
          </cell>
        </row>
        <row r="32">
          <cell r="H32" t="str">
            <v>Rolnictwo</v>
          </cell>
          <cell r="I32" t="str">
            <v>II stopnia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52"/>
  <sheetViews>
    <sheetView tabSelected="1" view="pageBreakPreview" zoomScale="80" zoomScaleNormal="70" zoomScaleSheetLayoutView="80" workbookViewId="0">
      <selection activeCell="A321" sqref="A321:XFD407"/>
    </sheetView>
  </sheetViews>
  <sheetFormatPr baseColWidth="10" defaultColWidth="8.83203125" defaultRowHeight="15" x14ac:dyDescent="0.2"/>
  <cols>
    <col min="1" max="1" width="52.33203125" customWidth="1"/>
    <col min="2" max="2" width="3.5" customWidth="1"/>
    <col min="3" max="3" width="9" customWidth="1"/>
    <col min="4" max="4" width="6.5" customWidth="1"/>
    <col min="5" max="5" width="9.83203125" customWidth="1"/>
    <col min="6" max="6" width="6.83203125" customWidth="1"/>
    <col min="7" max="7" width="6.1640625" customWidth="1"/>
    <col min="8" max="8" width="7.5" customWidth="1"/>
    <col min="9" max="11" width="8.5" customWidth="1"/>
    <col min="12" max="13" width="8.6640625" customWidth="1"/>
    <col min="14" max="14" width="7.5" customWidth="1"/>
    <col min="15" max="15" width="7.5" bestFit="1" customWidth="1"/>
    <col min="16" max="16" width="8.5" customWidth="1"/>
    <col min="17" max="17" width="7.5" customWidth="1"/>
    <col min="18" max="18" width="9.83203125" customWidth="1"/>
    <col min="19" max="19" width="7.83203125" customWidth="1"/>
    <col min="20" max="20" width="7.5" customWidth="1"/>
    <col min="21" max="21" width="8" customWidth="1"/>
    <col min="22" max="22" width="6.5" customWidth="1"/>
    <col min="23" max="23" width="6.83203125" customWidth="1"/>
    <col min="24" max="24" width="6.5" customWidth="1"/>
  </cols>
  <sheetData>
    <row r="1" spans="1:24" ht="19.25" customHeight="1" x14ac:dyDescent="0.2">
      <c r="A1" s="14" t="s">
        <v>67</v>
      </c>
      <c r="B1" s="245" t="s">
        <v>50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15"/>
      <c r="P1" s="238" t="s">
        <v>190</v>
      </c>
      <c r="Q1" s="238"/>
      <c r="R1" s="238"/>
      <c r="S1" s="238"/>
      <c r="T1" s="238"/>
      <c r="U1" s="238"/>
      <c r="V1" s="238"/>
      <c r="W1" s="238"/>
      <c r="X1" s="238"/>
    </row>
    <row r="2" spans="1:24" ht="19" customHeight="1" x14ac:dyDescent="0.2">
      <c r="A2" s="14" t="s">
        <v>192</v>
      </c>
      <c r="B2" s="246" t="s">
        <v>54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P2" s="238"/>
      <c r="Q2" s="238"/>
      <c r="R2" s="238"/>
      <c r="S2" s="238"/>
      <c r="T2" s="238"/>
      <c r="U2" s="238"/>
      <c r="V2" s="238"/>
      <c r="W2" s="238"/>
      <c r="X2" s="238"/>
    </row>
    <row r="3" spans="1:24" x14ac:dyDescent="0.2">
      <c r="A3" s="14" t="s">
        <v>71</v>
      </c>
      <c r="B3" s="210" t="s">
        <v>74</v>
      </c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P3" s="238"/>
      <c r="Q3" s="238"/>
      <c r="R3" s="238"/>
      <c r="S3" s="238"/>
      <c r="T3" s="238"/>
      <c r="U3" s="238"/>
      <c r="V3" s="238"/>
      <c r="W3" s="238"/>
      <c r="X3" s="238"/>
    </row>
    <row r="4" spans="1:24" x14ac:dyDescent="0.2">
      <c r="A4" s="14" t="s">
        <v>70</v>
      </c>
      <c r="B4" s="210" t="s">
        <v>72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P4" s="238"/>
      <c r="Q4" s="238"/>
      <c r="R4" s="238"/>
      <c r="S4" s="238"/>
      <c r="T4" s="238"/>
      <c r="U4" s="238"/>
      <c r="V4" s="238"/>
      <c r="W4" s="238"/>
      <c r="X4" s="238"/>
    </row>
    <row r="5" spans="1:24" x14ac:dyDescent="0.2">
      <c r="A5" s="14" t="s">
        <v>68</v>
      </c>
      <c r="B5" s="212" t="s">
        <v>53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P5" s="238"/>
      <c r="Q5" s="238"/>
      <c r="R5" s="238"/>
      <c r="S5" s="238"/>
      <c r="T5" s="238"/>
      <c r="U5" s="238"/>
      <c r="V5" s="238"/>
      <c r="W5" s="238"/>
      <c r="X5" s="238"/>
    </row>
    <row r="6" spans="1:24" x14ac:dyDescent="0.2">
      <c r="A6" s="14" t="s">
        <v>73</v>
      </c>
      <c r="B6" s="212" t="s">
        <v>53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</row>
    <row r="7" spans="1:24" x14ac:dyDescent="0.2">
      <c r="A7" s="211" t="s">
        <v>184</v>
      </c>
      <c r="B7" s="239" t="s">
        <v>185</v>
      </c>
      <c r="C7" s="239"/>
      <c r="D7" s="239"/>
      <c r="E7" s="239"/>
      <c r="F7" s="239"/>
      <c r="G7" s="239"/>
      <c r="H7" s="239"/>
      <c r="I7" s="239"/>
      <c r="J7" s="239"/>
      <c r="K7" s="239"/>
      <c r="L7" s="239"/>
      <c r="M7" s="239"/>
    </row>
    <row r="8" spans="1:24" x14ac:dyDescent="0.2">
      <c r="A8" s="211"/>
      <c r="B8" s="239" t="s">
        <v>186</v>
      </c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</row>
    <row r="9" spans="1:24" ht="16" thickBot="1" x14ac:dyDescent="0.25">
      <c r="A9" s="211"/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U9" s="90" t="s">
        <v>182</v>
      </c>
    </row>
    <row r="10" spans="1:24" ht="16" thickBot="1" x14ac:dyDescent="0.25">
      <c r="A10" s="213" t="s">
        <v>12</v>
      </c>
      <c r="B10" s="215" t="s">
        <v>0</v>
      </c>
      <c r="C10" s="219" t="s">
        <v>2</v>
      </c>
      <c r="D10" s="220"/>
      <c r="E10" s="220"/>
      <c r="F10" s="221"/>
      <c r="G10" s="222" t="s">
        <v>38</v>
      </c>
      <c r="H10" s="226" t="s">
        <v>27</v>
      </c>
      <c r="I10" s="199" t="s">
        <v>3</v>
      </c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1"/>
      <c r="U10" s="249" t="s">
        <v>4</v>
      </c>
      <c r="V10" s="251" t="s">
        <v>187</v>
      </c>
      <c r="W10" s="252"/>
      <c r="X10" s="253"/>
    </row>
    <row r="11" spans="1:24" ht="28" customHeight="1" thickBot="1" x14ac:dyDescent="0.25">
      <c r="A11" s="214"/>
      <c r="B11" s="216"/>
      <c r="C11" s="233" t="s">
        <v>5</v>
      </c>
      <c r="D11" s="234" t="s">
        <v>6</v>
      </c>
      <c r="E11" s="234" t="s">
        <v>1</v>
      </c>
      <c r="F11" s="237" t="s">
        <v>7</v>
      </c>
      <c r="G11" s="223"/>
      <c r="H11" s="225"/>
      <c r="I11" s="206" t="s">
        <v>42</v>
      </c>
      <c r="J11" s="224" t="s">
        <v>41</v>
      </c>
      <c r="K11" s="209" t="s">
        <v>6</v>
      </c>
      <c r="L11" s="181"/>
      <c r="M11" s="181"/>
      <c r="N11" s="181"/>
      <c r="O11" s="181"/>
      <c r="P11" s="181"/>
      <c r="Q11" s="181"/>
      <c r="R11" s="208" t="s">
        <v>1</v>
      </c>
      <c r="S11" s="179"/>
      <c r="T11" s="180"/>
      <c r="U11" s="250"/>
      <c r="V11" s="254"/>
      <c r="W11" s="255"/>
      <c r="X11" s="256"/>
    </row>
    <row r="12" spans="1:24" ht="16" thickBot="1" x14ac:dyDescent="0.25">
      <c r="A12" s="214"/>
      <c r="B12" s="216"/>
      <c r="C12" s="233"/>
      <c r="D12" s="235"/>
      <c r="E12" s="235"/>
      <c r="F12" s="237"/>
      <c r="G12" s="223"/>
      <c r="H12" s="225"/>
      <c r="I12" s="207"/>
      <c r="J12" s="225"/>
      <c r="K12" s="204" t="s">
        <v>43</v>
      </c>
      <c r="L12" s="230" t="s">
        <v>40</v>
      </c>
      <c r="M12" s="231"/>
      <c r="N12" s="231"/>
      <c r="O12" s="231"/>
      <c r="P12" s="232"/>
      <c r="Q12" s="205" t="s">
        <v>39</v>
      </c>
      <c r="R12" s="209"/>
      <c r="S12" s="181"/>
      <c r="T12" s="182"/>
      <c r="U12" s="250"/>
      <c r="V12" s="247" t="str">
        <f>IF($B$7=0,"",$B$7)</f>
        <v>dziedzina nauk rolniczych, dyscyplina: rolnictwo i ogrodnictwo</v>
      </c>
      <c r="W12" s="247" t="str">
        <f>IF($B$8=0,"",$B$8)</f>
        <v>dziedzina nauk inżynieryjno-technicznych, dyscyplina inżynieria środowiska, górnictwo i energetyka</v>
      </c>
      <c r="X12" s="247" t="str">
        <f>IF($B$9=0,"",$B$9)</f>
        <v/>
      </c>
    </row>
    <row r="13" spans="1:24" ht="15.5" customHeight="1" thickBot="1" x14ac:dyDescent="0.25">
      <c r="A13" s="214"/>
      <c r="B13" s="216"/>
      <c r="C13" s="233"/>
      <c r="D13" s="235"/>
      <c r="E13" s="235"/>
      <c r="F13" s="237"/>
      <c r="G13" s="223"/>
      <c r="H13" s="225"/>
      <c r="I13" s="207"/>
      <c r="J13" s="225"/>
      <c r="K13" s="204"/>
      <c r="L13" s="217" t="s">
        <v>44</v>
      </c>
      <c r="M13" s="202" t="s">
        <v>9</v>
      </c>
      <c r="N13" s="227" t="s">
        <v>10</v>
      </c>
      <c r="O13" s="228"/>
      <c r="P13" s="229"/>
      <c r="Q13" s="205"/>
      <c r="R13" s="196" t="s">
        <v>40</v>
      </c>
      <c r="S13" s="197"/>
      <c r="T13" s="198"/>
      <c r="U13" s="250"/>
      <c r="V13" s="248"/>
      <c r="W13" s="248"/>
      <c r="X13" s="248"/>
    </row>
    <row r="14" spans="1:24" ht="129.5" customHeight="1" thickBot="1" x14ac:dyDescent="0.25">
      <c r="A14" s="214"/>
      <c r="B14" s="216"/>
      <c r="C14" s="233"/>
      <c r="D14" s="236"/>
      <c r="E14" s="236"/>
      <c r="F14" s="237"/>
      <c r="G14" s="223"/>
      <c r="H14" s="225"/>
      <c r="I14" s="207"/>
      <c r="J14" s="225"/>
      <c r="K14" s="204"/>
      <c r="L14" s="218"/>
      <c r="M14" s="203"/>
      <c r="N14" s="16" t="s">
        <v>8</v>
      </c>
      <c r="O14" s="17" t="s">
        <v>35</v>
      </c>
      <c r="P14" s="78" t="s">
        <v>112</v>
      </c>
      <c r="Q14" s="205"/>
      <c r="R14" s="18" t="s">
        <v>8</v>
      </c>
      <c r="S14" s="19" t="s">
        <v>36</v>
      </c>
      <c r="T14" s="20" t="s">
        <v>37</v>
      </c>
      <c r="U14" s="250"/>
      <c r="V14" s="248"/>
      <c r="W14" s="248"/>
      <c r="X14" s="248"/>
    </row>
    <row r="15" spans="1:24" ht="25" customHeight="1" x14ac:dyDescent="0.2">
      <c r="A15" s="257" t="s">
        <v>11</v>
      </c>
      <c r="B15" s="257"/>
      <c r="C15" s="257"/>
      <c r="D15" s="257"/>
      <c r="E15" s="257"/>
      <c r="F15" s="257"/>
      <c r="G15" s="257"/>
      <c r="H15" s="257"/>
      <c r="I15" s="257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</row>
    <row r="16" spans="1:24" ht="14.5" customHeight="1" x14ac:dyDescent="0.2">
      <c r="A16" s="168" t="s">
        <v>28</v>
      </c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</row>
    <row r="17" spans="1:25" ht="18.5" customHeight="1" x14ac:dyDescent="0.2">
      <c r="A17" s="91" t="s">
        <v>113</v>
      </c>
      <c r="B17" s="92">
        <v>1</v>
      </c>
      <c r="C17" s="93">
        <v>2</v>
      </c>
      <c r="D17" s="55">
        <f t="shared" ref="D17:D26" si="0">IF(C17&gt;0,K17/(I17/C17),0)</f>
        <v>1.0333333333333334</v>
      </c>
      <c r="E17" s="55">
        <f t="shared" ref="E17:E26" si="1">IF(C17&gt;0,R17/(I17/C17),0)</f>
        <v>0.96666666666666667</v>
      </c>
      <c r="F17" s="55">
        <f t="shared" ref="F17:F26" si="2">IF(U17&gt;0,FLOOR((P17+T17)/U17,0.1),0)</f>
        <v>1</v>
      </c>
      <c r="G17" s="84" t="s">
        <v>20</v>
      </c>
      <c r="H17" s="84" t="s">
        <v>19</v>
      </c>
      <c r="I17" s="31">
        <f>K17+R17</f>
        <v>60</v>
      </c>
      <c r="J17" s="31">
        <f>P17+T17</f>
        <v>30</v>
      </c>
      <c r="K17" s="31">
        <f>L17+Q17</f>
        <v>31</v>
      </c>
      <c r="L17" s="31">
        <f>M17+N17</f>
        <v>30</v>
      </c>
      <c r="M17" s="92">
        <v>0</v>
      </c>
      <c r="N17" s="56">
        <f t="shared" ref="N17:N26" si="3">O17+P17</f>
        <v>30</v>
      </c>
      <c r="O17" s="92"/>
      <c r="P17" s="92">
        <v>30</v>
      </c>
      <c r="Q17" s="92">
        <v>1</v>
      </c>
      <c r="R17" s="94">
        <f t="shared" ref="R17:R26" si="4">(C17*U17)-K17</f>
        <v>29</v>
      </c>
      <c r="S17" s="92">
        <v>29</v>
      </c>
      <c r="T17" s="95">
        <f t="shared" ref="T17:T26" si="5">R17-S17</f>
        <v>0</v>
      </c>
      <c r="U17" s="96">
        <v>30</v>
      </c>
      <c r="V17" s="97"/>
      <c r="W17" s="97"/>
      <c r="X17" s="97"/>
    </row>
    <row r="18" spans="1:25" ht="31" customHeight="1" x14ac:dyDescent="0.2">
      <c r="A18" s="91" t="s">
        <v>114</v>
      </c>
      <c r="B18" s="92">
        <v>1</v>
      </c>
      <c r="C18" s="93">
        <v>2</v>
      </c>
      <c r="D18" s="55">
        <f t="shared" ref="D18:D24" si="6">IF(C18&gt;0,K18/(I18/C18),0)</f>
        <v>1</v>
      </c>
      <c r="E18" s="55">
        <f t="shared" ref="E18:E24" si="7">IF(C18&gt;0,R18/(I18/C18),0)</f>
        <v>1</v>
      </c>
      <c r="F18" s="55">
        <f t="shared" ref="F18:F24" si="8">IF(U18&gt;0,FLOOR((P18+T18)/U18,0.1),0)</f>
        <v>0</v>
      </c>
      <c r="G18" s="84" t="s">
        <v>20</v>
      </c>
      <c r="H18" s="84" t="s">
        <v>19</v>
      </c>
      <c r="I18" s="31">
        <f t="shared" ref="I18:I24" si="9">K18+R18</f>
        <v>60</v>
      </c>
      <c r="J18" s="31">
        <f t="shared" ref="J18:J24" si="10">P18+T18</f>
        <v>0</v>
      </c>
      <c r="K18" s="31">
        <f t="shared" ref="K18:K24" si="11">L18+Q18</f>
        <v>30</v>
      </c>
      <c r="L18" s="31">
        <f t="shared" ref="L18:L24" si="12">M18+N18</f>
        <v>30</v>
      </c>
      <c r="M18" s="92">
        <v>30</v>
      </c>
      <c r="N18" s="56">
        <f t="shared" ref="N18:N24" si="13">O18+P18</f>
        <v>0</v>
      </c>
      <c r="O18" s="92"/>
      <c r="P18" s="92"/>
      <c r="Q18" s="92"/>
      <c r="R18" s="94">
        <f t="shared" ref="R18:R24" si="14">(C18*U18)-K18</f>
        <v>30</v>
      </c>
      <c r="S18" s="92">
        <v>30</v>
      </c>
      <c r="T18" s="95">
        <f t="shared" ref="T18:T24" si="15">R18-S18</f>
        <v>0</v>
      </c>
      <c r="U18" s="96">
        <v>30</v>
      </c>
      <c r="V18" s="97"/>
      <c r="W18" s="97"/>
      <c r="X18" s="97"/>
    </row>
    <row r="19" spans="1:25" ht="24.75" customHeight="1" x14ac:dyDescent="0.2">
      <c r="A19" s="98" t="s">
        <v>132</v>
      </c>
      <c r="B19" s="92">
        <v>1</v>
      </c>
      <c r="C19" s="93">
        <v>2</v>
      </c>
      <c r="D19" s="55">
        <f t="shared" si="6"/>
        <v>1.2</v>
      </c>
      <c r="E19" s="55">
        <f t="shared" si="7"/>
        <v>0.8</v>
      </c>
      <c r="F19" s="55">
        <f t="shared" si="8"/>
        <v>1.2000000000000002</v>
      </c>
      <c r="G19" s="84" t="s">
        <v>20</v>
      </c>
      <c r="H19" s="84" t="s">
        <v>18</v>
      </c>
      <c r="I19" s="31">
        <f t="shared" si="9"/>
        <v>50</v>
      </c>
      <c r="J19" s="31">
        <f t="shared" si="10"/>
        <v>30</v>
      </c>
      <c r="K19" s="31">
        <f t="shared" si="11"/>
        <v>30</v>
      </c>
      <c r="L19" s="31">
        <f t="shared" si="12"/>
        <v>30</v>
      </c>
      <c r="M19" s="92"/>
      <c r="N19" s="56">
        <f t="shared" si="13"/>
        <v>30</v>
      </c>
      <c r="O19" s="92"/>
      <c r="P19" s="92">
        <v>30</v>
      </c>
      <c r="Q19" s="92"/>
      <c r="R19" s="94">
        <f t="shared" si="14"/>
        <v>20</v>
      </c>
      <c r="S19" s="92">
        <v>20</v>
      </c>
      <c r="T19" s="95">
        <f t="shared" si="15"/>
        <v>0</v>
      </c>
      <c r="U19" s="96">
        <v>25</v>
      </c>
      <c r="V19" s="97"/>
      <c r="W19" s="97"/>
      <c r="X19" s="97"/>
    </row>
    <row r="20" spans="1:25" ht="14.5" customHeight="1" x14ac:dyDescent="0.2">
      <c r="A20" s="99"/>
      <c r="B20" s="100">
        <v>1</v>
      </c>
      <c r="C20" s="101"/>
      <c r="D20" s="55">
        <f t="shared" si="6"/>
        <v>0</v>
      </c>
      <c r="E20" s="55">
        <f t="shared" si="7"/>
        <v>0</v>
      </c>
      <c r="F20" s="102">
        <f t="shared" si="8"/>
        <v>0</v>
      </c>
      <c r="G20" s="21"/>
      <c r="H20" s="21"/>
      <c r="I20" s="103">
        <f t="shared" si="9"/>
        <v>0</v>
      </c>
      <c r="J20" s="31">
        <f t="shared" si="10"/>
        <v>0</v>
      </c>
      <c r="K20" s="103">
        <f t="shared" si="11"/>
        <v>0</v>
      </c>
      <c r="L20" s="103">
        <f t="shared" si="12"/>
        <v>0</v>
      </c>
      <c r="M20" s="100"/>
      <c r="N20" s="104">
        <f t="shared" si="13"/>
        <v>0</v>
      </c>
      <c r="O20" s="100"/>
      <c r="P20" s="100"/>
      <c r="Q20" s="100"/>
      <c r="R20" s="94">
        <f t="shared" si="14"/>
        <v>0</v>
      </c>
      <c r="S20" s="92"/>
      <c r="T20" s="95">
        <f t="shared" si="15"/>
        <v>0</v>
      </c>
      <c r="U20" s="96"/>
      <c r="V20" s="99"/>
      <c r="W20" s="99"/>
      <c r="X20" s="99"/>
    </row>
    <row r="21" spans="1:25" ht="14.5" customHeight="1" x14ac:dyDescent="0.2">
      <c r="A21" s="99"/>
      <c r="B21" s="100">
        <v>1</v>
      </c>
      <c r="C21" s="101"/>
      <c r="D21" s="55">
        <f t="shared" si="6"/>
        <v>0</v>
      </c>
      <c r="E21" s="55">
        <f t="shared" si="7"/>
        <v>0</v>
      </c>
      <c r="F21" s="102">
        <f t="shared" si="8"/>
        <v>0</v>
      </c>
      <c r="G21" s="21"/>
      <c r="H21" s="21"/>
      <c r="I21" s="103">
        <f t="shared" si="9"/>
        <v>0</v>
      </c>
      <c r="J21" s="31">
        <f t="shared" si="10"/>
        <v>0</v>
      </c>
      <c r="K21" s="103">
        <f t="shared" si="11"/>
        <v>0</v>
      </c>
      <c r="L21" s="103">
        <f t="shared" si="12"/>
        <v>0</v>
      </c>
      <c r="M21" s="100"/>
      <c r="N21" s="104">
        <f t="shared" si="13"/>
        <v>0</v>
      </c>
      <c r="O21" s="100"/>
      <c r="P21" s="100"/>
      <c r="Q21" s="100"/>
      <c r="R21" s="94">
        <f t="shared" si="14"/>
        <v>0</v>
      </c>
      <c r="S21" s="92"/>
      <c r="T21" s="95">
        <f t="shared" si="15"/>
        <v>0</v>
      </c>
      <c r="U21" s="96"/>
      <c r="V21" s="99"/>
      <c r="W21" s="99"/>
      <c r="X21" s="99"/>
    </row>
    <row r="22" spans="1:25" ht="14.5" customHeight="1" x14ac:dyDescent="0.2">
      <c r="A22" s="99"/>
      <c r="B22" s="100">
        <v>1</v>
      </c>
      <c r="C22" s="101"/>
      <c r="D22" s="55">
        <f t="shared" si="6"/>
        <v>0</v>
      </c>
      <c r="E22" s="55">
        <f t="shared" si="7"/>
        <v>0</v>
      </c>
      <c r="F22" s="102">
        <f t="shared" si="8"/>
        <v>0</v>
      </c>
      <c r="G22" s="21"/>
      <c r="H22" s="21"/>
      <c r="I22" s="103">
        <f t="shared" si="9"/>
        <v>0</v>
      </c>
      <c r="J22" s="31">
        <f t="shared" si="10"/>
        <v>0</v>
      </c>
      <c r="K22" s="103">
        <f t="shared" si="11"/>
        <v>0</v>
      </c>
      <c r="L22" s="103">
        <f t="shared" si="12"/>
        <v>0</v>
      </c>
      <c r="M22" s="100"/>
      <c r="N22" s="104">
        <f t="shared" si="13"/>
        <v>0</v>
      </c>
      <c r="O22" s="100"/>
      <c r="P22" s="100"/>
      <c r="Q22" s="100"/>
      <c r="R22" s="94">
        <f t="shared" si="14"/>
        <v>0</v>
      </c>
      <c r="S22" s="92"/>
      <c r="T22" s="95">
        <f t="shared" si="15"/>
        <v>0</v>
      </c>
      <c r="U22" s="96"/>
      <c r="V22" s="99"/>
      <c r="W22" s="99"/>
      <c r="X22" s="99"/>
    </row>
    <row r="23" spans="1:25" ht="14.5" customHeight="1" x14ac:dyDescent="0.2">
      <c r="A23" s="99"/>
      <c r="B23" s="100">
        <v>1</v>
      </c>
      <c r="C23" s="101"/>
      <c r="D23" s="55">
        <f t="shared" si="6"/>
        <v>0</v>
      </c>
      <c r="E23" s="55">
        <f t="shared" si="7"/>
        <v>0</v>
      </c>
      <c r="F23" s="102">
        <f t="shared" si="8"/>
        <v>0</v>
      </c>
      <c r="G23" s="21"/>
      <c r="H23" s="21"/>
      <c r="I23" s="103">
        <f t="shared" si="9"/>
        <v>0</v>
      </c>
      <c r="J23" s="31">
        <f t="shared" si="10"/>
        <v>0</v>
      </c>
      <c r="K23" s="103">
        <f t="shared" si="11"/>
        <v>0</v>
      </c>
      <c r="L23" s="103">
        <f t="shared" si="12"/>
        <v>0</v>
      </c>
      <c r="M23" s="100"/>
      <c r="N23" s="104">
        <f t="shared" si="13"/>
        <v>0</v>
      </c>
      <c r="O23" s="100"/>
      <c r="P23" s="100"/>
      <c r="Q23" s="100"/>
      <c r="R23" s="94">
        <f t="shared" si="14"/>
        <v>0</v>
      </c>
      <c r="S23" s="92"/>
      <c r="T23" s="95">
        <f t="shared" si="15"/>
        <v>0</v>
      </c>
      <c r="U23" s="96"/>
      <c r="V23" s="99"/>
      <c r="W23" s="99"/>
      <c r="X23" s="99"/>
    </row>
    <row r="24" spans="1:25" ht="14.5" customHeight="1" x14ac:dyDescent="0.2">
      <c r="A24" s="99"/>
      <c r="B24" s="100">
        <v>1</v>
      </c>
      <c r="C24" s="101"/>
      <c r="D24" s="55">
        <f t="shared" si="6"/>
        <v>0</v>
      </c>
      <c r="E24" s="55">
        <f t="shared" si="7"/>
        <v>0</v>
      </c>
      <c r="F24" s="102">
        <f t="shared" si="8"/>
        <v>0</v>
      </c>
      <c r="G24" s="21"/>
      <c r="H24" s="21"/>
      <c r="I24" s="103">
        <f t="shared" si="9"/>
        <v>0</v>
      </c>
      <c r="J24" s="31">
        <f t="shared" si="10"/>
        <v>0</v>
      </c>
      <c r="K24" s="103">
        <f t="shared" si="11"/>
        <v>0</v>
      </c>
      <c r="L24" s="103">
        <f t="shared" si="12"/>
        <v>0</v>
      </c>
      <c r="M24" s="100"/>
      <c r="N24" s="104">
        <f t="shared" si="13"/>
        <v>0</v>
      </c>
      <c r="O24" s="100"/>
      <c r="P24" s="100"/>
      <c r="Q24" s="100"/>
      <c r="R24" s="94">
        <f t="shared" si="14"/>
        <v>0</v>
      </c>
      <c r="S24" s="92"/>
      <c r="T24" s="95">
        <f t="shared" si="15"/>
        <v>0</v>
      </c>
      <c r="U24" s="96"/>
      <c r="V24" s="99"/>
      <c r="W24" s="99"/>
      <c r="X24" s="99"/>
    </row>
    <row r="25" spans="1:25" ht="14.5" customHeight="1" x14ac:dyDescent="0.2">
      <c r="A25" s="99"/>
      <c r="B25" s="100">
        <v>1</v>
      </c>
      <c r="C25" s="101"/>
      <c r="D25" s="55">
        <f t="shared" si="0"/>
        <v>0</v>
      </c>
      <c r="E25" s="55">
        <f t="shared" si="1"/>
        <v>0</v>
      </c>
      <c r="F25" s="102">
        <f t="shared" si="2"/>
        <v>0</v>
      </c>
      <c r="G25" s="21"/>
      <c r="H25" s="21"/>
      <c r="I25" s="103">
        <f t="shared" ref="I25:I26" si="16">K25+R25</f>
        <v>0</v>
      </c>
      <c r="J25" s="31">
        <f t="shared" ref="J25:J26" si="17">P25+T25</f>
        <v>0</v>
      </c>
      <c r="K25" s="103">
        <f t="shared" ref="K25:K26" si="18">L25+Q25</f>
        <v>0</v>
      </c>
      <c r="L25" s="103">
        <f t="shared" ref="L25:L26" si="19">M25+N25</f>
        <v>0</v>
      </c>
      <c r="M25" s="100"/>
      <c r="N25" s="104">
        <f t="shared" si="3"/>
        <v>0</v>
      </c>
      <c r="O25" s="100"/>
      <c r="P25" s="100"/>
      <c r="Q25" s="100"/>
      <c r="R25" s="94">
        <f t="shared" si="4"/>
        <v>0</v>
      </c>
      <c r="S25" s="92"/>
      <c r="T25" s="95">
        <f t="shared" si="5"/>
        <v>0</v>
      </c>
      <c r="U25" s="96"/>
      <c r="V25" s="99"/>
      <c r="W25" s="99"/>
      <c r="X25" s="99"/>
    </row>
    <row r="26" spans="1:25" ht="14.5" customHeight="1" x14ac:dyDescent="0.2">
      <c r="A26" s="99"/>
      <c r="B26" s="100">
        <v>1</v>
      </c>
      <c r="C26" s="101"/>
      <c r="D26" s="55">
        <f t="shared" si="0"/>
        <v>0</v>
      </c>
      <c r="E26" s="55">
        <f t="shared" si="1"/>
        <v>0</v>
      </c>
      <c r="F26" s="102">
        <f t="shared" si="2"/>
        <v>0</v>
      </c>
      <c r="G26" s="21"/>
      <c r="H26" s="21"/>
      <c r="I26" s="103">
        <f t="shared" si="16"/>
        <v>0</v>
      </c>
      <c r="J26" s="31">
        <f t="shared" si="17"/>
        <v>0</v>
      </c>
      <c r="K26" s="103">
        <f t="shared" si="18"/>
        <v>0</v>
      </c>
      <c r="L26" s="103">
        <f t="shared" si="19"/>
        <v>0</v>
      </c>
      <c r="M26" s="100"/>
      <c r="N26" s="104">
        <f t="shared" si="3"/>
        <v>0</v>
      </c>
      <c r="O26" s="100"/>
      <c r="P26" s="100"/>
      <c r="Q26" s="100"/>
      <c r="R26" s="94">
        <f t="shared" si="4"/>
        <v>0</v>
      </c>
      <c r="S26" s="92"/>
      <c r="T26" s="95">
        <f t="shared" si="5"/>
        <v>0</v>
      </c>
      <c r="U26" s="96"/>
      <c r="V26" s="99"/>
      <c r="W26" s="99"/>
      <c r="X26" s="99"/>
    </row>
    <row r="27" spans="1:25" s="27" customFormat="1" ht="14.5" customHeight="1" x14ac:dyDescent="0.2">
      <c r="A27" s="105" t="s">
        <v>77</v>
      </c>
      <c r="B27" s="56">
        <v>1</v>
      </c>
      <c r="C27" s="24">
        <f>SUM(C17:C26)</f>
        <v>6</v>
      </c>
      <c r="D27" s="24">
        <f>SUM(D17:D26)</f>
        <v>3.2333333333333334</v>
      </c>
      <c r="E27" s="24">
        <f>SUM(E17:E26)</f>
        <v>2.7666666666666666</v>
      </c>
      <c r="F27" s="55" t="s">
        <v>13</v>
      </c>
      <c r="G27" s="56" t="s">
        <v>13</v>
      </c>
      <c r="H27" s="56" t="s">
        <v>13</v>
      </c>
      <c r="I27" s="24">
        <f>SUM(I17:I26)</f>
        <v>170</v>
      </c>
      <c r="J27" s="55" t="s">
        <v>13</v>
      </c>
      <c r="K27" s="24">
        <f>SUM(K17:K26)</f>
        <v>91</v>
      </c>
      <c r="L27" s="24">
        <f>SUM(L17:L26)</f>
        <v>90</v>
      </c>
      <c r="M27" s="24">
        <f>SUM(M17:M26)</f>
        <v>30</v>
      </c>
      <c r="N27" s="24">
        <f>SUM(N17:N26)</f>
        <v>60</v>
      </c>
      <c r="O27" s="24">
        <f>SUM(O17:O26)</f>
        <v>0</v>
      </c>
      <c r="P27" s="55" t="s">
        <v>13</v>
      </c>
      <c r="Q27" s="24">
        <f>SUM(Q17:Q26)</f>
        <v>1</v>
      </c>
      <c r="R27" s="24">
        <f>SUM(R17:R26)</f>
        <v>79</v>
      </c>
      <c r="S27" s="24">
        <f>SUM(S17:S26)</f>
        <v>79</v>
      </c>
      <c r="T27" s="55" t="s">
        <v>13</v>
      </c>
      <c r="U27" s="56" t="s">
        <v>13</v>
      </c>
      <c r="V27" s="56" t="s">
        <v>13</v>
      </c>
      <c r="W27" s="56" t="s">
        <v>13</v>
      </c>
      <c r="X27" s="56" t="s">
        <v>13</v>
      </c>
      <c r="Y27"/>
    </row>
    <row r="28" spans="1:25" s="27" customFormat="1" ht="14.5" customHeight="1" x14ac:dyDescent="0.2">
      <c r="A28" s="105" t="s">
        <v>26</v>
      </c>
      <c r="B28" s="56">
        <v>1</v>
      </c>
      <c r="C28" s="55" t="s">
        <v>13</v>
      </c>
      <c r="D28" s="55" t="s">
        <v>13</v>
      </c>
      <c r="E28" s="55" t="s">
        <v>13</v>
      </c>
      <c r="F28" s="24">
        <f>SUM(F17:F26)</f>
        <v>2.2000000000000002</v>
      </c>
      <c r="G28" s="56" t="s">
        <v>13</v>
      </c>
      <c r="H28" s="56" t="s">
        <v>13</v>
      </c>
      <c r="I28" s="56" t="s">
        <v>13</v>
      </c>
      <c r="J28" s="24">
        <f>SUM(J17:J26)</f>
        <v>60</v>
      </c>
      <c r="K28" s="56" t="s">
        <v>13</v>
      </c>
      <c r="L28" s="56" t="s">
        <v>13</v>
      </c>
      <c r="M28" s="56" t="s">
        <v>13</v>
      </c>
      <c r="N28" s="56" t="s">
        <v>13</v>
      </c>
      <c r="O28" s="56" t="s">
        <v>13</v>
      </c>
      <c r="P28" s="24">
        <f>SUM(P17:P26)</f>
        <v>60</v>
      </c>
      <c r="Q28" s="56" t="s">
        <v>13</v>
      </c>
      <c r="R28" s="56" t="s">
        <v>13</v>
      </c>
      <c r="S28" s="56" t="s">
        <v>13</v>
      </c>
      <c r="T28" s="24">
        <f>SUM(T17:T26)</f>
        <v>0</v>
      </c>
      <c r="U28" s="31" t="s">
        <v>13</v>
      </c>
      <c r="V28" s="56" t="s">
        <v>13</v>
      </c>
      <c r="W28" s="56" t="s">
        <v>13</v>
      </c>
      <c r="X28" s="56" t="s">
        <v>13</v>
      </c>
      <c r="Y28"/>
    </row>
    <row r="29" spans="1:25" s="27" customFormat="1" ht="14.5" customHeight="1" x14ac:dyDescent="0.2">
      <c r="A29" s="105" t="s">
        <v>78</v>
      </c>
      <c r="B29" s="56">
        <v>1</v>
      </c>
      <c r="C29" s="24">
        <f>SUMIF(H17:H26,"f",C17:C26)</f>
        <v>4</v>
      </c>
      <c r="D29" s="24">
        <f>SUMIF(H17:H26,"f",D17:D26)</f>
        <v>2.0333333333333332</v>
      </c>
      <c r="E29" s="24">
        <f>SUMIF(H17:H26,"f",E17:E26)</f>
        <v>1.9666666666666668</v>
      </c>
      <c r="F29" s="55" t="s">
        <v>13</v>
      </c>
      <c r="G29" s="56" t="s">
        <v>13</v>
      </c>
      <c r="H29" s="56" t="s">
        <v>13</v>
      </c>
      <c r="I29" s="24">
        <f>SUMIF(H17:H26,"f",I17:I26)</f>
        <v>120</v>
      </c>
      <c r="J29" s="56" t="s">
        <v>13</v>
      </c>
      <c r="K29" s="24">
        <f>SUMIF(H17:H26,"f",K17:K26)</f>
        <v>61</v>
      </c>
      <c r="L29" s="24">
        <f>SUMIF(H17:H26,"f",L17:L26)</f>
        <v>60</v>
      </c>
      <c r="M29" s="24">
        <f>SUMIF(H17:H26,"f",M17:M26)</f>
        <v>30</v>
      </c>
      <c r="N29" s="24">
        <f>SUMIF(H17:H26,"f",N17:N26)</f>
        <v>30</v>
      </c>
      <c r="O29" s="24">
        <f>SUMIF(H17:H26,"f",O17:O26)</f>
        <v>0</v>
      </c>
      <c r="P29" s="56" t="s">
        <v>13</v>
      </c>
      <c r="Q29" s="24">
        <f>SUMIF(H17:H26,"f",Q17:Q26)</f>
        <v>1</v>
      </c>
      <c r="R29" s="24">
        <f>SUMIF(H17:H26,"f",R17:R26)</f>
        <v>59</v>
      </c>
      <c r="S29" s="24">
        <f>SUMIF(H17:H26,"f",S17:S26)</f>
        <v>59</v>
      </c>
      <c r="T29" s="56" t="s">
        <v>13</v>
      </c>
      <c r="U29" s="56" t="s">
        <v>13</v>
      </c>
      <c r="V29" s="56" t="s">
        <v>13</v>
      </c>
      <c r="W29" s="56" t="s">
        <v>13</v>
      </c>
      <c r="X29" s="56" t="s">
        <v>13</v>
      </c>
      <c r="Y29"/>
    </row>
    <row r="30" spans="1:25" ht="14.5" customHeight="1" x14ac:dyDescent="0.2">
      <c r="A30" s="168" t="s">
        <v>29</v>
      </c>
      <c r="B30" s="168"/>
      <c r="C30" s="168"/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</row>
    <row r="31" spans="1:25" ht="14.5" customHeight="1" x14ac:dyDescent="0.2">
      <c r="A31" s="106" t="s">
        <v>133</v>
      </c>
      <c r="B31" s="100">
        <v>1</v>
      </c>
      <c r="C31" s="101">
        <v>1</v>
      </c>
      <c r="D31" s="55">
        <f t="shared" ref="D31:D40" si="20">IF(C31&gt;0,K31/(I31/C31),0)</f>
        <v>0.68</v>
      </c>
      <c r="E31" s="55">
        <f t="shared" ref="E31:E40" si="21">IF(C31&gt;0,R31/(I31/C31),0)</f>
        <v>0.32</v>
      </c>
      <c r="F31" s="102">
        <f t="shared" ref="F31:F40" si="22">IF(U31&gt;0,FLOOR((P31+T31)/U31,0.1),0)</f>
        <v>0</v>
      </c>
      <c r="G31" s="21" t="s">
        <v>20</v>
      </c>
      <c r="H31" s="21" t="s">
        <v>18</v>
      </c>
      <c r="I31" s="103">
        <f>K31+R31</f>
        <v>25</v>
      </c>
      <c r="J31" s="31">
        <f>P31+T31</f>
        <v>0</v>
      </c>
      <c r="K31" s="103">
        <f>L31+Q31</f>
        <v>17</v>
      </c>
      <c r="L31" s="103">
        <f>M31+N31</f>
        <v>15</v>
      </c>
      <c r="M31" s="100">
        <v>15</v>
      </c>
      <c r="N31" s="104">
        <f t="shared" ref="N31:N40" si="23">O31+P31</f>
        <v>0</v>
      </c>
      <c r="O31" s="100"/>
      <c r="P31" s="100"/>
      <c r="Q31" s="100">
        <v>2</v>
      </c>
      <c r="R31" s="94">
        <f t="shared" ref="R31:R40" si="24">(C31*U31)-K31</f>
        <v>8</v>
      </c>
      <c r="S31" s="92">
        <v>8</v>
      </c>
      <c r="T31" s="95">
        <f t="shared" ref="T31:T40" si="25">R31-S31</f>
        <v>0</v>
      </c>
      <c r="U31" s="96">
        <v>25</v>
      </c>
      <c r="V31" s="99">
        <v>30</v>
      </c>
      <c r="W31" s="99">
        <v>70</v>
      </c>
      <c r="X31" s="99"/>
    </row>
    <row r="32" spans="1:25" ht="14.5" customHeight="1" x14ac:dyDescent="0.2">
      <c r="A32" s="97" t="s">
        <v>145</v>
      </c>
      <c r="B32" s="100">
        <v>1</v>
      </c>
      <c r="C32" s="101">
        <v>1</v>
      </c>
      <c r="D32" s="55">
        <f t="shared" ref="D32:D38" si="26">IF(C32&gt;0,K32/(I32/C32),0)</f>
        <v>0.56666666666666665</v>
      </c>
      <c r="E32" s="55">
        <f t="shared" ref="E32:E38" si="27">IF(C32&gt;0,R32/(I32/C32),0)</f>
        <v>0.43333333333333335</v>
      </c>
      <c r="F32" s="102">
        <f t="shared" ref="F32:F38" si="28">IF(U32&gt;0,FLOOR((P32+T32)/U32,0.1),0)</f>
        <v>0</v>
      </c>
      <c r="G32" s="21" t="s">
        <v>20</v>
      </c>
      <c r="H32" s="21" t="s">
        <v>18</v>
      </c>
      <c r="I32" s="103">
        <f t="shared" ref="I32:I38" si="29">K32+R32</f>
        <v>30</v>
      </c>
      <c r="J32" s="31">
        <f t="shared" ref="J32:J38" si="30">P32+T32</f>
        <v>0</v>
      </c>
      <c r="K32" s="103">
        <f t="shared" ref="K32:K38" si="31">L32+Q32</f>
        <v>17</v>
      </c>
      <c r="L32" s="103">
        <f t="shared" ref="L32:L38" si="32">M32+N32</f>
        <v>15</v>
      </c>
      <c r="M32" s="100">
        <v>15</v>
      </c>
      <c r="N32" s="104">
        <f t="shared" ref="N32:N38" si="33">O32+P32</f>
        <v>0</v>
      </c>
      <c r="O32" s="100"/>
      <c r="P32" s="100"/>
      <c r="Q32" s="100">
        <v>2</v>
      </c>
      <c r="R32" s="94">
        <f t="shared" ref="R32:R38" si="34">(C32*U32)-K32</f>
        <v>13</v>
      </c>
      <c r="S32" s="92">
        <v>13</v>
      </c>
      <c r="T32" s="95">
        <f t="shared" ref="T32:T38" si="35">R32-S32</f>
        <v>0</v>
      </c>
      <c r="U32" s="96">
        <v>30</v>
      </c>
      <c r="V32" s="99">
        <v>80</v>
      </c>
      <c r="W32" s="99">
        <v>20</v>
      </c>
      <c r="X32" s="99"/>
    </row>
    <row r="33" spans="1:25" ht="14.5" customHeight="1" x14ac:dyDescent="0.2">
      <c r="A33" s="99"/>
      <c r="B33" s="100">
        <v>1</v>
      </c>
      <c r="C33" s="101"/>
      <c r="D33" s="55">
        <f t="shared" si="26"/>
        <v>0</v>
      </c>
      <c r="E33" s="55">
        <f t="shared" si="27"/>
        <v>0</v>
      </c>
      <c r="F33" s="102">
        <f t="shared" si="28"/>
        <v>0</v>
      </c>
      <c r="G33" s="21"/>
      <c r="H33" s="21"/>
      <c r="I33" s="103">
        <f t="shared" si="29"/>
        <v>0</v>
      </c>
      <c r="J33" s="31">
        <f t="shared" si="30"/>
        <v>0</v>
      </c>
      <c r="K33" s="103">
        <f t="shared" si="31"/>
        <v>0</v>
      </c>
      <c r="L33" s="103">
        <f t="shared" si="32"/>
        <v>0</v>
      </c>
      <c r="M33" s="100"/>
      <c r="N33" s="104">
        <f t="shared" si="33"/>
        <v>0</v>
      </c>
      <c r="O33" s="100"/>
      <c r="P33" s="100"/>
      <c r="Q33" s="100"/>
      <c r="R33" s="94">
        <f t="shared" si="34"/>
        <v>0</v>
      </c>
      <c r="S33" s="92"/>
      <c r="T33" s="95">
        <f t="shared" si="35"/>
        <v>0</v>
      </c>
      <c r="U33" s="96"/>
      <c r="V33" s="99"/>
      <c r="W33" s="99"/>
      <c r="X33" s="99"/>
    </row>
    <row r="34" spans="1:25" ht="14.5" customHeight="1" x14ac:dyDescent="0.2">
      <c r="A34" s="99"/>
      <c r="B34" s="100">
        <v>1</v>
      </c>
      <c r="C34" s="101"/>
      <c r="D34" s="55">
        <f t="shared" si="26"/>
        <v>0</v>
      </c>
      <c r="E34" s="55">
        <f t="shared" si="27"/>
        <v>0</v>
      </c>
      <c r="F34" s="102">
        <f t="shared" si="28"/>
        <v>0</v>
      </c>
      <c r="G34" s="21"/>
      <c r="H34" s="21"/>
      <c r="I34" s="103">
        <f t="shared" si="29"/>
        <v>0</v>
      </c>
      <c r="J34" s="31">
        <f t="shared" si="30"/>
        <v>0</v>
      </c>
      <c r="K34" s="103">
        <f t="shared" si="31"/>
        <v>0</v>
      </c>
      <c r="L34" s="103">
        <f t="shared" si="32"/>
        <v>0</v>
      </c>
      <c r="M34" s="100"/>
      <c r="N34" s="104">
        <f t="shared" si="33"/>
        <v>0</v>
      </c>
      <c r="O34" s="100"/>
      <c r="P34" s="100"/>
      <c r="Q34" s="100"/>
      <c r="R34" s="94">
        <f t="shared" si="34"/>
        <v>0</v>
      </c>
      <c r="S34" s="92"/>
      <c r="T34" s="95">
        <f t="shared" si="35"/>
        <v>0</v>
      </c>
      <c r="U34" s="96"/>
      <c r="V34" s="99"/>
      <c r="W34" s="99"/>
      <c r="X34" s="99"/>
    </row>
    <row r="35" spans="1:25" ht="14.5" customHeight="1" x14ac:dyDescent="0.2">
      <c r="A35" s="99"/>
      <c r="B35" s="100">
        <v>1</v>
      </c>
      <c r="C35" s="101"/>
      <c r="D35" s="55">
        <f t="shared" si="26"/>
        <v>0</v>
      </c>
      <c r="E35" s="55">
        <f t="shared" si="27"/>
        <v>0</v>
      </c>
      <c r="F35" s="102">
        <f t="shared" si="28"/>
        <v>0</v>
      </c>
      <c r="G35" s="21"/>
      <c r="H35" s="21"/>
      <c r="I35" s="103">
        <f t="shared" si="29"/>
        <v>0</v>
      </c>
      <c r="J35" s="31">
        <f t="shared" si="30"/>
        <v>0</v>
      </c>
      <c r="K35" s="103">
        <f t="shared" si="31"/>
        <v>0</v>
      </c>
      <c r="L35" s="103">
        <f t="shared" si="32"/>
        <v>0</v>
      </c>
      <c r="M35" s="100"/>
      <c r="N35" s="104">
        <f t="shared" si="33"/>
        <v>0</v>
      </c>
      <c r="O35" s="100"/>
      <c r="P35" s="100"/>
      <c r="Q35" s="100"/>
      <c r="R35" s="94">
        <f t="shared" si="34"/>
        <v>0</v>
      </c>
      <c r="S35" s="92"/>
      <c r="T35" s="95">
        <f t="shared" si="35"/>
        <v>0</v>
      </c>
      <c r="U35" s="96"/>
      <c r="V35" s="99"/>
      <c r="W35" s="99"/>
      <c r="X35" s="99"/>
    </row>
    <row r="36" spans="1:25" ht="14.5" customHeight="1" x14ac:dyDescent="0.2">
      <c r="A36" s="99"/>
      <c r="B36" s="100">
        <v>1</v>
      </c>
      <c r="C36" s="101"/>
      <c r="D36" s="55">
        <f t="shared" si="26"/>
        <v>0</v>
      </c>
      <c r="E36" s="55">
        <f t="shared" si="27"/>
        <v>0</v>
      </c>
      <c r="F36" s="102">
        <f t="shared" si="28"/>
        <v>0</v>
      </c>
      <c r="G36" s="21"/>
      <c r="H36" s="21"/>
      <c r="I36" s="103">
        <f t="shared" si="29"/>
        <v>0</v>
      </c>
      <c r="J36" s="31">
        <f t="shared" si="30"/>
        <v>0</v>
      </c>
      <c r="K36" s="103">
        <f t="shared" si="31"/>
        <v>0</v>
      </c>
      <c r="L36" s="103">
        <f t="shared" si="32"/>
        <v>0</v>
      </c>
      <c r="M36" s="100"/>
      <c r="N36" s="104">
        <f t="shared" si="33"/>
        <v>0</v>
      </c>
      <c r="O36" s="100"/>
      <c r="P36" s="100"/>
      <c r="Q36" s="100"/>
      <c r="R36" s="94">
        <f t="shared" si="34"/>
        <v>0</v>
      </c>
      <c r="S36" s="92"/>
      <c r="T36" s="95">
        <f t="shared" si="35"/>
        <v>0</v>
      </c>
      <c r="U36" s="96"/>
      <c r="V36" s="99"/>
      <c r="W36" s="99"/>
      <c r="X36" s="99"/>
    </row>
    <row r="37" spans="1:25" ht="14.5" customHeight="1" x14ac:dyDescent="0.2">
      <c r="A37" s="99"/>
      <c r="B37" s="100">
        <v>1</v>
      </c>
      <c r="C37" s="101"/>
      <c r="D37" s="55">
        <f t="shared" si="26"/>
        <v>0</v>
      </c>
      <c r="E37" s="55">
        <f t="shared" si="27"/>
        <v>0</v>
      </c>
      <c r="F37" s="102">
        <f t="shared" si="28"/>
        <v>0</v>
      </c>
      <c r="G37" s="21"/>
      <c r="H37" s="21"/>
      <c r="I37" s="103">
        <f t="shared" si="29"/>
        <v>0</v>
      </c>
      <c r="J37" s="31">
        <f t="shared" si="30"/>
        <v>0</v>
      </c>
      <c r="K37" s="103">
        <f t="shared" si="31"/>
        <v>0</v>
      </c>
      <c r="L37" s="103">
        <f t="shared" si="32"/>
        <v>0</v>
      </c>
      <c r="M37" s="100"/>
      <c r="N37" s="104">
        <f t="shared" si="33"/>
        <v>0</v>
      </c>
      <c r="O37" s="100"/>
      <c r="P37" s="100"/>
      <c r="Q37" s="100"/>
      <c r="R37" s="94">
        <f t="shared" si="34"/>
        <v>0</v>
      </c>
      <c r="S37" s="92"/>
      <c r="T37" s="95">
        <f t="shared" si="35"/>
        <v>0</v>
      </c>
      <c r="U37" s="96"/>
      <c r="V37" s="99"/>
      <c r="W37" s="99"/>
      <c r="X37" s="99"/>
    </row>
    <row r="38" spans="1:25" ht="14.5" customHeight="1" x14ac:dyDescent="0.2">
      <c r="A38" s="99"/>
      <c r="B38" s="100">
        <v>1</v>
      </c>
      <c r="C38" s="101"/>
      <c r="D38" s="55">
        <f t="shared" si="26"/>
        <v>0</v>
      </c>
      <c r="E38" s="55">
        <f t="shared" si="27"/>
        <v>0</v>
      </c>
      <c r="F38" s="102">
        <f t="shared" si="28"/>
        <v>0</v>
      </c>
      <c r="G38" s="21"/>
      <c r="H38" s="21"/>
      <c r="I38" s="103">
        <f t="shared" si="29"/>
        <v>0</v>
      </c>
      <c r="J38" s="31">
        <f t="shared" si="30"/>
        <v>0</v>
      </c>
      <c r="K38" s="103">
        <f t="shared" si="31"/>
        <v>0</v>
      </c>
      <c r="L38" s="103">
        <f t="shared" si="32"/>
        <v>0</v>
      </c>
      <c r="M38" s="100"/>
      <c r="N38" s="104">
        <f t="shared" si="33"/>
        <v>0</v>
      </c>
      <c r="O38" s="100"/>
      <c r="P38" s="100"/>
      <c r="Q38" s="100"/>
      <c r="R38" s="94">
        <f t="shared" si="34"/>
        <v>0</v>
      </c>
      <c r="S38" s="92"/>
      <c r="T38" s="95">
        <f t="shared" si="35"/>
        <v>0</v>
      </c>
      <c r="U38" s="96"/>
      <c r="V38" s="99"/>
      <c r="W38" s="99"/>
      <c r="X38" s="99"/>
    </row>
    <row r="39" spans="1:25" ht="14.5" customHeight="1" x14ac:dyDescent="0.2">
      <c r="A39" s="99"/>
      <c r="B39" s="100">
        <v>1</v>
      </c>
      <c r="C39" s="101"/>
      <c r="D39" s="55">
        <f t="shared" si="20"/>
        <v>0</v>
      </c>
      <c r="E39" s="55">
        <f t="shared" si="21"/>
        <v>0</v>
      </c>
      <c r="F39" s="102">
        <f t="shared" si="22"/>
        <v>0</v>
      </c>
      <c r="G39" s="21"/>
      <c r="H39" s="21"/>
      <c r="I39" s="103">
        <f t="shared" ref="I39:I40" si="36">K39+R39</f>
        <v>0</v>
      </c>
      <c r="J39" s="31">
        <f t="shared" ref="J39:J40" si="37">P39+T39</f>
        <v>0</v>
      </c>
      <c r="K39" s="103">
        <f t="shared" ref="K39:K40" si="38">L39+Q39</f>
        <v>0</v>
      </c>
      <c r="L39" s="103">
        <f t="shared" ref="L39:L40" si="39">M39+N39</f>
        <v>0</v>
      </c>
      <c r="M39" s="100"/>
      <c r="N39" s="104">
        <f t="shared" si="23"/>
        <v>0</v>
      </c>
      <c r="O39" s="100"/>
      <c r="P39" s="100"/>
      <c r="Q39" s="100"/>
      <c r="R39" s="94">
        <f t="shared" si="24"/>
        <v>0</v>
      </c>
      <c r="S39" s="92"/>
      <c r="T39" s="95">
        <f t="shared" si="25"/>
        <v>0</v>
      </c>
      <c r="U39" s="96"/>
      <c r="V39" s="99"/>
      <c r="W39" s="99"/>
      <c r="X39" s="99"/>
    </row>
    <row r="40" spans="1:25" ht="14.5" customHeight="1" x14ac:dyDescent="0.2">
      <c r="A40" s="99"/>
      <c r="B40" s="100">
        <v>1</v>
      </c>
      <c r="C40" s="101"/>
      <c r="D40" s="55">
        <f t="shared" si="20"/>
        <v>0</v>
      </c>
      <c r="E40" s="55">
        <f t="shared" si="21"/>
        <v>0</v>
      </c>
      <c r="F40" s="102">
        <f t="shared" si="22"/>
        <v>0</v>
      </c>
      <c r="G40" s="21"/>
      <c r="H40" s="21"/>
      <c r="I40" s="103">
        <f t="shared" si="36"/>
        <v>0</v>
      </c>
      <c r="J40" s="31">
        <f t="shared" si="37"/>
        <v>0</v>
      </c>
      <c r="K40" s="103">
        <f t="shared" si="38"/>
        <v>0</v>
      </c>
      <c r="L40" s="103">
        <f t="shared" si="39"/>
        <v>0</v>
      </c>
      <c r="M40" s="100"/>
      <c r="N40" s="104">
        <f t="shared" si="23"/>
        <v>0</v>
      </c>
      <c r="O40" s="100"/>
      <c r="P40" s="100"/>
      <c r="Q40" s="100"/>
      <c r="R40" s="94">
        <f t="shared" si="24"/>
        <v>0</v>
      </c>
      <c r="S40" s="92"/>
      <c r="T40" s="95">
        <f t="shared" si="25"/>
        <v>0</v>
      </c>
      <c r="U40" s="96"/>
      <c r="V40" s="99"/>
      <c r="W40" s="99"/>
      <c r="X40" s="99"/>
    </row>
    <row r="41" spans="1:25" s="27" customFormat="1" ht="14.5" customHeight="1" x14ac:dyDescent="0.2">
      <c r="A41" s="105" t="s">
        <v>77</v>
      </c>
      <c r="B41" s="56">
        <v>1</v>
      </c>
      <c r="C41" s="24">
        <f>SUM(C31:C40)</f>
        <v>2</v>
      </c>
      <c r="D41" s="24">
        <f>SUM(D31:D40)</f>
        <v>1.2466666666666666</v>
      </c>
      <c r="E41" s="24">
        <f>SUM(E31:E40)</f>
        <v>0.75333333333333341</v>
      </c>
      <c r="F41" s="55" t="s">
        <v>13</v>
      </c>
      <c r="G41" s="56" t="s">
        <v>13</v>
      </c>
      <c r="H41" s="56" t="s">
        <v>13</v>
      </c>
      <c r="I41" s="24">
        <f>SUM(I31:I40)</f>
        <v>55</v>
      </c>
      <c r="J41" s="55" t="s">
        <v>13</v>
      </c>
      <c r="K41" s="24">
        <f>SUM(K31:K40)</f>
        <v>34</v>
      </c>
      <c r="L41" s="24">
        <f>SUM(L31:L40)</f>
        <v>30</v>
      </c>
      <c r="M41" s="24">
        <f>SUM(M31:M40)</f>
        <v>30</v>
      </c>
      <c r="N41" s="24">
        <f>SUM(N31:N40)</f>
        <v>0</v>
      </c>
      <c r="O41" s="24">
        <f>SUM(O31:O40)</f>
        <v>0</v>
      </c>
      <c r="P41" s="55" t="s">
        <v>13</v>
      </c>
      <c r="Q41" s="24">
        <f>SUM(Q31:Q40)</f>
        <v>4</v>
      </c>
      <c r="R41" s="24">
        <f>SUM(R31:R40)</f>
        <v>21</v>
      </c>
      <c r="S41" s="24">
        <f>SUM(S31:S40)</f>
        <v>21</v>
      </c>
      <c r="T41" s="55" t="s">
        <v>13</v>
      </c>
      <c r="U41" s="56" t="s">
        <v>13</v>
      </c>
      <c r="V41" s="56" t="s">
        <v>13</v>
      </c>
      <c r="W41" s="56" t="s">
        <v>13</v>
      </c>
      <c r="X41" s="56" t="s">
        <v>13</v>
      </c>
      <c r="Y41"/>
    </row>
    <row r="42" spans="1:25" s="27" customFormat="1" ht="14.5" customHeight="1" x14ac:dyDescent="0.2">
      <c r="A42" s="105" t="s">
        <v>26</v>
      </c>
      <c r="B42" s="56">
        <v>1</v>
      </c>
      <c r="C42" s="55" t="s">
        <v>13</v>
      </c>
      <c r="D42" s="55" t="s">
        <v>13</v>
      </c>
      <c r="E42" s="55" t="s">
        <v>13</v>
      </c>
      <c r="F42" s="24">
        <f>SUM(F31:F40)</f>
        <v>0</v>
      </c>
      <c r="G42" s="56" t="s">
        <v>13</v>
      </c>
      <c r="H42" s="56" t="s">
        <v>13</v>
      </c>
      <c r="I42" s="56" t="s">
        <v>13</v>
      </c>
      <c r="J42" s="24">
        <f>SUM(J31:J40)</f>
        <v>0</v>
      </c>
      <c r="K42" s="56" t="s">
        <v>13</v>
      </c>
      <c r="L42" s="56" t="s">
        <v>13</v>
      </c>
      <c r="M42" s="56" t="s">
        <v>13</v>
      </c>
      <c r="N42" s="56" t="s">
        <v>13</v>
      </c>
      <c r="O42" s="56" t="s">
        <v>13</v>
      </c>
      <c r="P42" s="24">
        <f>SUM(P31:P40)</f>
        <v>0</v>
      </c>
      <c r="Q42" s="56" t="s">
        <v>13</v>
      </c>
      <c r="R42" s="56" t="s">
        <v>13</v>
      </c>
      <c r="S42" s="56" t="s">
        <v>13</v>
      </c>
      <c r="T42" s="24">
        <f>SUM(T31:T40)</f>
        <v>0</v>
      </c>
      <c r="U42" s="31" t="s">
        <v>13</v>
      </c>
      <c r="V42" s="56" t="s">
        <v>13</v>
      </c>
      <c r="W42" s="56" t="s">
        <v>13</v>
      </c>
      <c r="X42" s="56" t="s">
        <v>13</v>
      </c>
      <c r="Y42"/>
    </row>
    <row r="43" spans="1:25" s="27" customFormat="1" ht="14.5" customHeight="1" x14ac:dyDescent="0.2">
      <c r="A43" s="105" t="s">
        <v>78</v>
      </c>
      <c r="B43" s="56">
        <v>1</v>
      </c>
      <c r="C43" s="24">
        <f>SUMIF(H31:H40,"f",C31:C40)</f>
        <v>0</v>
      </c>
      <c r="D43" s="24">
        <f>SUMIF(H31:H40,"f",D31:D40)</f>
        <v>0</v>
      </c>
      <c r="E43" s="24">
        <f>SUMIF(H31:H40,"f",E31:E40)</f>
        <v>0</v>
      </c>
      <c r="F43" s="55" t="s">
        <v>13</v>
      </c>
      <c r="G43" s="56" t="s">
        <v>13</v>
      </c>
      <c r="H43" s="56" t="s">
        <v>13</v>
      </c>
      <c r="I43" s="24">
        <f>SUMIF(H31:H40,"f",I31:I40)</f>
        <v>0</v>
      </c>
      <c r="J43" s="56" t="s">
        <v>13</v>
      </c>
      <c r="K43" s="24">
        <f>SUMIF(H31:H40,"f",K31:K40)</f>
        <v>0</v>
      </c>
      <c r="L43" s="24">
        <f>SUMIF(H31:H40,"f",L31:L40)</f>
        <v>0</v>
      </c>
      <c r="M43" s="24">
        <f>SUMIF(H31:H40,"f",M31:M40)</f>
        <v>0</v>
      </c>
      <c r="N43" s="24">
        <f>SUMIF(H31:H40,"f",N31:N40)</f>
        <v>0</v>
      </c>
      <c r="O43" s="24">
        <f>SUMIF(H31:H40,"f",O31:O40)</f>
        <v>0</v>
      </c>
      <c r="P43" s="56" t="s">
        <v>13</v>
      </c>
      <c r="Q43" s="24">
        <f>SUMIF(H31:H40,"f",Q31:Q40)</f>
        <v>0</v>
      </c>
      <c r="R43" s="24">
        <f>SUMIF(H31:H40,"f",R31:R40)</f>
        <v>0</v>
      </c>
      <c r="S43" s="24">
        <f>SUMIF(H31:H40,"f",S31:S40)</f>
        <v>0</v>
      </c>
      <c r="T43" s="56" t="s">
        <v>13</v>
      </c>
      <c r="U43" s="56" t="s">
        <v>13</v>
      </c>
      <c r="V43" s="56" t="s">
        <v>13</v>
      </c>
      <c r="W43" s="56" t="s">
        <v>13</v>
      </c>
      <c r="X43" s="56" t="s">
        <v>13</v>
      </c>
      <c r="Y43"/>
    </row>
    <row r="44" spans="1:25" ht="14.5" customHeight="1" x14ac:dyDescent="0.2">
      <c r="A44" s="168" t="s">
        <v>30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</row>
    <row r="45" spans="1:25" s="81" customFormat="1" ht="14.5" customHeight="1" x14ac:dyDescent="0.2">
      <c r="A45" s="106" t="s">
        <v>134</v>
      </c>
      <c r="B45" s="100">
        <v>1</v>
      </c>
      <c r="C45" s="107">
        <v>1.5</v>
      </c>
      <c r="D45" s="55">
        <f t="shared" ref="D45:D52" si="40">IF(C45&gt;0,K45/(I45/C45),0)</f>
        <v>1.0666666666666667</v>
      </c>
      <c r="E45" s="55">
        <f t="shared" ref="E45:E52" si="41">IF(C45&gt;0,R45/(I45/C45),0)</f>
        <v>0.43333333333333335</v>
      </c>
      <c r="F45" s="102">
        <f t="shared" ref="F45:F52" si="42">IF(U45&gt;0,FLOOR((P45+T45)/U45,0.1),0)</f>
        <v>0.8</v>
      </c>
      <c r="G45" s="21" t="s">
        <v>20</v>
      </c>
      <c r="H45" s="21" t="s">
        <v>18</v>
      </c>
      <c r="I45" s="103">
        <f>K45+R45</f>
        <v>45</v>
      </c>
      <c r="J45" s="31">
        <f>P45+T45</f>
        <v>24</v>
      </c>
      <c r="K45" s="103">
        <f>L45+Q45</f>
        <v>32</v>
      </c>
      <c r="L45" s="103">
        <f>M45+N45</f>
        <v>30</v>
      </c>
      <c r="M45" s="92">
        <v>15</v>
      </c>
      <c r="N45" s="104">
        <f t="shared" ref="N45:N54" si="43">O45+P45</f>
        <v>15</v>
      </c>
      <c r="O45" s="100"/>
      <c r="P45" s="92">
        <v>15</v>
      </c>
      <c r="Q45" s="92">
        <f t="shared" ref="Q45:Q54" si="44">IF(G45="E",4,IF(G45="Z/O",2,0))</f>
        <v>2</v>
      </c>
      <c r="R45" s="94">
        <f t="shared" ref="R45:R54" si="45">(C45*U45)-K45</f>
        <v>13</v>
      </c>
      <c r="S45" s="108">
        <v>4</v>
      </c>
      <c r="T45" s="95">
        <f t="shared" ref="T45:T54" si="46">R45-S45</f>
        <v>9</v>
      </c>
      <c r="U45" s="96">
        <v>30</v>
      </c>
      <c r="V45" s="92">
        <v>40</v>
      </c>
      <c r="W45" s="92">
        <v>60</v>
      </c>
      <c r="X45" s="99"/>
    </row>
    <row r="46" spans="1:25" s="81" customFormat="1" ht="26" customHeight="1" x14ac:dyDescent="0.2">
      <c r="A46" s="98" t="s">
        <v>146</v>
      </c>
      <c r="B46" s="92">
        <v>1</v>
      </c>
      <c r="C46" s="107">
        <v>2</v>
      </c>
      <c r="D46" s="55">
        <f t="shared" ref="D46:D49" si="47">IF(C46&gt;0,K46/(I46/C46),0)</f>
        <v>1.4666666666666666</v>
      </c>
      <c r="E46" s="55">
        <f t="shared" ref="E46:E49" si="48">IF(C46&gt;0,R46/(I46/C46),0)</f>
        <v>0.53333333333333333</v>
      </c>
      <c r="F46" s="55">
        <f t="shared" ref="F46:F49" si="49">IF(U46&gt;0,FLOOR((P46+T46)/U46,0.1),0)</f>
        <v>1.2000000000000002</v>
      </c>
      <c r="G46" s="84" t="s">
        <v>16</v>
      </c>
      <c r="H46" s="84" t="s">
        <v>18</v>
      </c>
      <c r="I46" s="31">
        <f t="shared" ref="I46:I49" si="50">K46+R46</f>
        <v>60</v>
      </c>
      <c r="J46" s="31">
        <f t="shared" ref="J46:J49" si="51">P46+T46</f>
        <v>36</v>
      </c>
      <c r="K46" s="31">
        <f t="shared" ref="K46:K49" si="52">L46+Q46</f>
        <v>44</v>
      </c>
      <c r="L46" s="31">
        <f t="shared" ref="L46:L49" si="53">M46+N46</f>
        <v>40</v>
      </c>
      <c r="M46" s="92">
        <v>10</v>
      </c>
      <c r="N46" s="56">
        <f t="shared" ref="N46:N49" si="54">O46+P46</f>
        <v>30</v>
      </c>
      <c r="O46" s="92"/>
      <c r="P46" s="92">
        <v>30</v>
      </c>
      <c r="Q46" s="92">
        <f t="shared" si="44"/>
        <v>4</v>
      </c>
      <c r="R46" s="94">
        <f t="shared" ref="R46:R49" si="55">(C46*U46)-K46</f>
        <v>16</v>
      </c>
      <c r="S46" s="108">
        <v>10</v>
      </c>
      <c r="T46" s="95">
        <f t="shared" ref="T46:T49" si="56">R46-S46</f>
        <v>6</v>
      </c>
      <c r="U46" s="96">
        <v>30</v>
      </c>
      <c r="V46" s="92">
        <v>80</v>
      </c>
      <c r="W46" s="92">
        <v>20</v>
      </c>
      <c r="X46" s="97"/>
    </row>
    <row r="47" spans="1:25" s="81" customFormat="1" ht="26" customHeight="1" x14ac:dyDescent="0.2">
      <c r="A47" s="98" t="s">
        <v>147</v>
      </c>
      <c r="B47" s="92">
        <v>1</v>
      </c>
      <c r="C47" s="107">
        <v>1</v>
      </c>
      <c r="D47" s="55">
        <f t="shared" si="47"/>
        <v>0.9</v>
      </c>
      <c r="E47" s="55">
        <f t="shared" si="48"/>
        <v>0.1</v>
      </c>
      <c r="F47" s="55">
        <f t="shared" si="49"/>
        <v>0.5</v>
      </c>
      <c r="G47" s="84" t="s">
        <v>20</v>
      </c>
      <c r="H47" s="84" t="s">
        <v>18</v>
      </c>
      <c r="I47" s="31">
        <f t="shared" si="50"/>
        <v>30</v>
      </c>
      <c r="J47" s="31">
        <f t="shared" si="51"/>
        <v>15</v>
      </c>
      <c r="K47" s="31">
        <f t="shared" si="52"/>
        <v>27</v>
      </c>
      <c r="L47" s="31">
        <f t="shared" si="53"/>
        <v>25</v>
      </c>
      <c r="M47" s="92">
        <v>10</v>
      </c>
      <c r="N47" s="56">
        <f t="shared" si="54"/>
        <v>15</v>
      </c>
      <c r="O47" s="92"/>
      <c r="P47" s="92">
        <v>15</v>
      </c>
      <c r="Q47" s="92">
        <f t="shared" si="44"/>
        <v>2</v>
      </c>
      <c r="R47" s="94">
        <f t="shared" si="55"/>
        <v>3</v>
      </c>
      <c r="S47" s="108">
        <v>3</v>
      </c>
      <c r="T47" s="95">
        <f t="shared" si="56"/>
        <v>0</v>
      </c>
      <c r="U47" s="96">
        <v>30</v>
      </c>
      <c r="V47" s="92">
        <v>30</v>
      </c>
      <c r="W47" s="92">
        <v>70</v>
      </c>
      <c r="X47" s="97"/>
    </row>
    <row r="48" spans="1:25" s="81" customFormat="1" ht="14.5" customHeight="1" x14ac:dyDescent="0.2">
      <c r="A48" s="98" t="s">
        <v>148</v>
      </c>
      <c r="B48" s="100">
        <v>1</v>
      </c>
      <c r="C48" s="107">
        <v>1.5</v>
      </c>
      <c r="D48" s="55">
        <f t="shared" si="47"/>
        <v>1.0666666666666667</v>
      </c>
      <c r="E48" s="55">
        <f t="shared" si="48"/>
        <v>0.43333333333333335</v>
      </c>
      <c r="F48" s="102">
        <f t="shared" si="49"/>
        <v>0.8</v>
      </c>
      <c r="G48" s="21" t="s">
        <v>20</v>
      </c>
      <c r="H48" s="21" t="s">
        <v>18</v>
      </c>
      <c r="I48" s="103">
        <f t="shared" si="50"/>
        <v>45</v>
      </c>
      <c r="J48" s="31">
        <f t="shared" si="51"/>
        <v>24</v>
      </c>
      <c r="K48" s="103">
        <f t="shared" si="52"/>
        <v>32</v>
      </c>
      <c r="L48" s="103">
        <f t="shared" si="53"/>
        <v>30</v>
      </c>
      <c r="M48" s="92">
        <v>15</v>
      </c>
      <c r="N48" s="104">
        <f t="shared" si="54"/>
        <v>15</v>
      </c>
      <c r="O48" s="100"/>
      <c r="P48" s="92">
        <v>15</v>
      </c>
      <c r="Q48" s="92">
        <f t="shared" si="44"/>
        <v>2</v>
      </c>
      <c r="R48" s="94">
        <f t="shared" si="55"/>
        <v>13</v>
      </c>
      <c r="S48" s="108">
        <v>4</v>
      </c>
      <c r="T48" s="95">
        <f t="shared" si="56"/>
        <v>9</v>
      </c>
      <c r="U48" s="96">
        <v>30</v>
      </c>
      <c r="V48" s="92">
        <v>40</v>
      </c>
      <c r="W48" s="92">
        <v>60</v>
      </c>
      <c r="X48" s="99"/>
    </row>
    <row r="49" spans="1:28" s="81" customFormat="1" ht="14.5" customHeight="1" x14ac:dyDescent="0.2">
      <c r="A49" s="98" t="s">
        <v>149</v>
      </c>
      <c r="B49" s="100">
        <v>1</v>
      </c>
      <c r="C49" s="107">
        <v>1.5</v>
      </c>
      <c r="D49" s="55">
        <f t="shared" si="47"/>
        <v>1.0666666666666667</v>
      </c>
      <c r="E49" s="55">
        <f t="shared" si="48"/>
        <v>0.43333333333333335</v>
      </c>
      <c r="F49" s="102">
        <f t="shared" si="49"/>
        <v>0.8</v>
      </c>
      <c r="G49" s="21" t="s">
        <v>20</v>
      </c>
      <c r="H49" s="21" t="s">
        <v>18</v>
      </c>
      <c r="I49" s="103">
        <f t="shared" si="50"/>
        <v>45</v>
      </c>
      <c r="J49" s="31">
        <f t="shared" si="51"/>
        <v>24</v>
      </c>
      <c r="K49" s="103">
        <f t="shared" si="52"/>
        <v>32</v>
      </c>
      <c r="L49" s="103">
        <f t="shared" si="53"/>
        <v>30</v>
      </c>
      <c r="M49" s="92">
        <v>15</v>
      </c>
      <c r="N49" s="104">
        <f t="shared" si="54"/>
        <v>15</v>
      </c>
      <c r="O49" s="100"/>
      <c r="P49" s="92">
        <v>15</v>
      </c>
      <c r="Q49" s="92">
        <f t="shared" si="44"/>
        <v>2</v>
      </c>
      <c r="R49" s="94">
        <f t="shared" si="55"/>
        <v>13</v>
      </c>
      <c r="S49" s="108">
        <v>4</v>
      </c>
      <c r="T49" s="95">
        <f t="shared" si="56"/>
        <v>9</v>
      </c>
      <c r="U49" s="96">
        <v>30</v>
      </c>
      <c r="V49" s="92">
        <v>40</v>
      </c>
      <c r="W49" s="92">
        <v>60</v>
      </c>
      <c r="X49" s="99"/>
    </row>
    <row r="50" spans="1:28" s="81" customFormat="1" ht="14.5" customHeight="1" x14ac:dyDescent="0.2">
      <c r="A50" s="106" t="s">
        <v>135</v>
      </c>
      <c r="B50" s="100">
        <v>1</v>
      </c>
      <c r="C50" s="107">
        <v>1</v>
      </c>
      <c r="D50" s="55">
        <f t="shared" si="40"/>
        <v>0.9</v>
      </c>
      <c r="E50" s="55">
        <f t="shared" si="41"/>
        <v>0.1</v>
      </c>
      <c r="F50" s="102">
        <f t="shared" si="42"/>
        <v>0.5</v>
      </c>
      <c r="G50" s="21" t="s">
        <v>20</v>
      </c>
      <c r="H50" s="21" t="s">
        <v>18</v>
      </c>
      <c r="I50" s="103">
        <f t="shared" ref="I50:I52" si="57">K50+R50</f>
        <v>30</v>
      </c>
      <c r="J50" s="31">
        <f t="shared" ref="J50:J52" si="58">P50+T50</f>
        <v>15</v>
      </c>
      <c r="K50" s="103">
        <f t="shared" ref="K50:K52" si="59">L50+Q50</f>
        <v>27</v>
      </c>
      <c r="L50" s="103">
        <f t="shared" ref="L50:L52" si="60">M50+N50</f>
        <v>25</v>
      </c>
      <c r="M50" s="92">
        <v>10</v>
      </c>
      <c r="N50" s="104">
        <f t="shared" si="43"/>
        <v>15</v>
      </c>
      <c r="O50" s="100"/>
      <c r="P50" s="92">
        <v>15</v>
      </c>
      <c r="Q50" s="92">
        <f t="shared" si="44"/>
        <v>2</v>
      </c>
      <c r="R50" s="94">
        <f t="shared" si="45"/>
        <v>3</v>
      </c>
      <c r="S50" s="108">
        <v>3</v>
      </c>
      <c r="T50" s="95">
        <f t="shared" si="46"/>
        <v>0</v>
      </c>
      <c r="U50" s="96">
        <v>30</v>
      </c>
      <c r="V50" s="92">
        <v>80</v>
      </c>
      <c r="W50" s="92">
        <v>20</v>
      </c>
      <c r="X50" s="99"/>
    </row>
    <row r="51" spans="1:28" s="81" customFormat="1" ht="27" customHeight="1" x14ac:dyDescent="0.2">
      <c r="A51" s="98" t="s">
        <v>136</v>
      </c>
      <c r="B51" s="100">
        <v>1</v>
      </c>
      <c r="C51" s="107">
        <v>1.5</v>
      </c>
      <c r="D51" s="55">
        <f t="shared" si="40"/>
        <v>1.0666666666666667</v>
      </c>
      <c r="E51" s="55">
        <f t="shared" si="41"/>
        <v>0.43333333333333335</v>
      </c>
      <c r="F51" s="102">
        <f t="shared" si="42"/>
        <v>0.8</v>
      </c>
      <c r="G51" s="21" t="s">
        <v>20</v>
      </c>
      <c r="H51" s="21" t="s">
        <v>18</v>
      </c>
      <c r="I51" s="103">
        <f t="shared" si="57"/>
        <v>45</v>
      </c>
      <c r="J51" s="31">
        <f t="shared" si="58"/>
        <v>24</v>
      </c>
      <c r="K51" s="103">
        <f t="shared" si="59"/>
        <v>32</v>
      </c>
      <c r="L51" s="103">
        <f t="shared" si="60"/>
        <v>30</v>
      </c>
      <c r="M51" s="92">
        <v>15</v>
      </c>
      <c r="N51" s="104">
        <f t="shared" si="43"/>
        <v>15</v>
      </c>
      <c r="O51" s="100"/>
      <c r="P51" s="92">
        <v>15</v>
      </c>
      <c r="Q51" s="92">
        <f t="shared" si="44"/>
        <v>2</v>
      </c>
      <c r="R51" s="94">
        <f t="shared" si="45"/>
        <v>13</v>
      </c>
      <c r="S51" s="108">
        <v>4</v>
      </c>
      <c r="T51" s="95">
        <f t="shared" si="46"/>
        <v>9</v>
      </c>
      <c r="U51" s="96">
        <v>30</v>
      </c>
      <c r="V51" s="92">
        <v>40</v>
      </c>
      <c r="W51" s="92">
        <v>60</v>
      </c>
      <c r="X51" s="99"/>
    </row>
    <row r="52" spans="1:28" s="81" customFormat="1" ht="24" customHeight="1" x14ac:dyDescent="0.2">
      <c r="A52" s="91" t="s">
        <v>150</v>
      </c>
      <c r="B52" s="100">
        <v>1</v>
      </c>
      <c r="C52" s="107">
        <v>1</v>
      </c>
      <c r="D52" s="55">
        <f t="shared" si="40"/>
        <v>0.62962962962962965</v>
      </c>
      <c r="E52" s="55">
        <f t="shared" si="41"/>
        <v>0.37037037037037035</v>
      </c>
      <c r="F52" s="102">
        <f t="shared" si="42"/>
        <v>0</v>
      </c>
      <c r="G52" s="21" t="s">
        <v>20</v>
      </c>
      <c r="H52" s="21" t="s">
        <v>18</v>
      </c>
      <c r="I52" s="103">
        <f t="shared" si="57"/>
        <v>27</v>
      </c>
      <c r="J52" s="31">
        <f t="shared" si="58"/>
        <v>0</v>
      </c>
      <c r="K52" s="103">
        <f t="shared" si="59"/>
        <v>17</v>
      </c>
      <c r="L52" s="103">
        <f t="shared" si="60"/>
        <v>15</v>
      </c>
      <c r="M52" s="92">
        <v>15</v>
      </c>
      <c r="N52" s="104">
        <f t="shared" si="43"/>
        <v>0</v>
      </c>
      <c r="O52" s="100"/>
      <c r="P52" s="92"/>
      <c r="Q52" s="92">
        <f t="shared" si="44"/>
        <v>2</v>
      </c>
      <c r="R52" s="94">
        <f t="shared" si="45"/>
        <v>10</v>
      </c>
      <c r="S52" s="108">
        <v>10</v>
      </c>
      <c r="T52" s="95">
        <f t="shared" si="46"/>
        <v>0</v>
      </c>
      <c r="U52" s="96">
        <v>27</v>
      </c>
      <c r="V52" s="92">
        <v>30</v>
      </c>
      <c r="W52" s="92">
        <v>70</v>
      </c>
      <c r="X52" s="99"/>
    </row>
    <row r="53" spans="1:28" s="81" customFormat="1" ht="14.5" customHeight="1" x14ac:dyDescent="0.2">
      <c r="A53" s="109" t="s">
        <v>151</v>
      </c>
      <c r="B53" s="100">
        <v>1</v>
      </c>
      <c r="C53" s="107">
        <v>1.5</v>
      </c>
      <c r="D53" s="55">
        <f t="shared" ref="D53:D54" si="61">IF(C53&gt;0,K53/(I53/C53),0)</f>
        <v>1.28</v>
      </c>
      <c r="E53" s="55">
        <f t="shared" ref="E53:E54" si="62">IF(C53&gt;0,R53/(I53/C53),0)</f>
        <v>0.22</v>
      </c>
      <c r="F53" s="102">
        <f t="shared" ref="F53:F54" si="63">IF(U53&gt;0,FLOOR((P53+T53)/U53,0.1),0)</f>
        <v>0.70000000000000007</v>
      </c>
      <c r="G53" s="21" t="s">
        <v>20</v>
      </c>
      <c r="H53" s="21" t="s">
        <v>19</v>
      </c>
      <c r="I53" s="103">
        <f t="shared" ref="I53:I54" si="64">K53+R53</f>
        <v>37.5</v>
      </c>
      <c r="J53" s="31">
        <f t="shared" ref="J53:J54" si="65">P53+T53</f>
        <v>17.5</v>
      </c>
      <c r="K53" s="103">
        <f t="shared" ref="K53:K54" si="66">L53+Q53</f>
        <v>32</v>
      </c>
      <c r="L53" s="103">
        <f t="shared" ref="L53:L54" si="67">M53+N53</f>
        <v>30</v>
      </c>
      <c r="M53" s="92">
        <v>15</v>
      </c>
      <c r="N53" s="104">
        <f t="shared" si="43"/>
        <v>15</v>
      </c>
      <c r="O53" s="100"/>
      <c r="P53" s="92">
        <v>15</v>
      </c>
      <c r="Q53" s="92">
        <f t="shared" si="44"/>
        <v>2</v>
      </c>
      <c r="R53" s="94">
        <f t="shared" si="45"/>
        <v>5.5</v>
      </c>
      <c r="S53" s="108">
        <v>3</v>
      </c>
      <c r="T53" s="95">
        <f t="shared" si="46"/>
        <v>2.5</v>
      </c>
      <c r="U53" s="96">
        <v>25</v>
      </c>
      <c r="V53" s="92">
        <v>60</v>
      </c>
      <c r="W53" s="92">
        <v>40</v>
      </c>
      <c r="X53" s="99"/>
    </row>
    <row r="54" spans="1:28" s="81" customFormat="1" ht="30" customHeight="1" x14ac:dyDescent="0.2">
      <c r="A54" s="91" t="s">
        <v>152</v>
      </c>
      <c r="B54" s="100">
        <v>1</v>
      </c>
      <c r="C54" s="107">
        <v>1.5</v>
      </c>
      <c r="D54" s="55">
        <f t="shared" si="61"/>
        <v>1.0666666666666667</v>
      </c>
      <c r="E54" s="55">
        <f t="shared" si="62"/>
        <v>0.43333333333333335</v>
      </c>
      <c r="F54" s="102">
        <f t="shared" si="63"/>
        <v>0.8</v>
      </c>
      <c r="G54" s="21" t="s">
        <v>20</v>
      </c>
      <c r="H54" s="21" t="s">
        <v>18</v>
      </c>
      <c r="I54" s="103">
        <f t="shared" si="64"/>
        <v>45</v>
      </c>
      <c r="J54" s="31">
        <f t="shared" si="65"/>
        <v>24</v>
      </c>
      <c r="K54" s="103">
        <f t="shared" si="66"/>
        <v>32</v>
      </c>
      <c r="L54" s="103">
        <f t="shared" si="67"/>
        <v>30</v>
      </c>
      <c r="M54" s="92">
        <v>15</v>
      </c>
      <c r="N54" s="104">
        <f t="shared" si="43"/>
        <v>15</v>
      </c>
      <c r="O54" s="100"/>
      <c r="P54" s="92">
        <v>15</v>
      </c>
      <c r="Q54" s="92">
        <f t="shared" si="44"/>
        <v>2</v>
      </c>
      <c r="R54" s="94">
        <f t="shared" si="45"/>
        <v>13</v>
      </c>
      <c r="S54" s="108">
        <v>4</v>
      </c>
      <c r="T54" s="95">
        <f t="shared" si="46"/>
        <v>9</v>
      </c>
      <c r="U54" s="96">
        <v>30</v>
      </c>
      <c r="V54" s="92">
        <v>60</v>
      </c>
      <c r="W54" s="92">
        <v>40</v>
      </c>
      <c r="X54" s="99"/>
    </row>
    <row r="55" spans="1:28" s="27" customFormat="1" ht="14.5" customHeight="1" x14ac:dyDescent="0.2">
      <c r="A55" s="105" t="s">
        <v>77</v>
      </c>
      <c r="B55" s="56">
        <v>1</v>
      </c>
      <c r="C55" s="24">
        <f>SUM(C45:C54)</f>
        <v>14</v>
      </c>
      <c r="D55" s="24">
        <f>SUM(D45:D54)</f>
        <v>10.509629629629629</v>
      </c>
      <c r="E55" s="24">
        <f>SUM(E45:E54)</f>
        <v>3.4903703703703703</v>
      </c>
      <c r="F55" s="55" t="s">
        <v>13</v>
      </c>
      <c r="G55" s="56" t="s">
        <v>13</v>
      </c>
      <c r="H55" s="56" t="s">
        <v>13</v>
      </c>
      <c r="I55" s="24">
        <f>SUM(I45:I54)</f>
        <v>409.5</v>
      </c>
      <c r="J55" s="55" t="s">
        <v>13</v>
      </c>
      <c r="K55" s="24">
        <f>SUM(K45:K54)</f>
        <v>307</v>
      </c>
      <c r="L55" s="24">
        <f>SUM(L45:L54)</f>
        <v>285</v>
      </c>
      <c r="M55" s="24">
        <f>SUM(M45:M54)</f>
        <v>135</v>
      </c>
      <c r="N55" s="24">
        <f>SUM(N45:N54)</f>
        <v>150</v>
      </c>
      <c r="O55" s="24">
        <f>SUM(O45:O54)</f>
        <v>0</v>
      </c>
      <c r="P55" s="55" t="s">
        <v>13</v>
      </c>
      <c r="Q55" s="24">
        <f>SUM(Q45:Q54)</f>
        <v>22</v>
      </c>
      <c r="R55" s="24">
        <f>SUM(R45:R54)</f>
        <v>102.5</v>
      </c>
      <c r="S55" s="24">
        <f>SUM(S45:S54)</f>
        <v>49</v>
      </c>
      <c r="T55" s="55" t="s">
        <v>13</v>
      </c>
      <c r="U55" s="56" t="s">
        <v>13</v>
      </c>
      <c r="V55" s="56" t="s">
        <v>13</v>
      </c>
      <c r="W55" s="56" t="s">
        <v>13</v>
      </c>
      <c r="X55" s="56" t="s">
        <v>13</v>
      </c>
      <c r="Y55"/>
      <c r="Z55"/>
      <c r="AA55"/>
      <c r="AB55"/>
    </row>
    <row r="56" spans="1:28" s="27" customFormat="1" ht="14.5" customHeight="1" x14ac:dyDescent="0.2">
      <c r="A56" s="105" t="s">
        <v>26</v>
      </c>
      <c r="B56" s="56">
        <v>1</v>
      </c>
      <c r="C56" s="55" t="s">
        <v>13</v>
      </c>
      <c r="D56" s="55" t="s">
        <v>13</v>
      </c>
      <c r="E56" s="55" t="s">
        <v>13</v>
      </c>
      <c r="F56" s="24">
        <f>SUM(F45:F54)</f>
        <v>6.8999999999999995</v>
      </c>
      <c r="G56" s="56" t="s">
        <v>13</v>
      </c>
      <c r="H56" s="56" t="s">
        <v>13</v>
      </c>
      <c r="I56" s="56" t="s">
        <v>13</v>
      </c>
      <c r="J56" s="24">
        <f>SUM(J45:J54)</f>
        <v>203.5</v>
      </c>
      <c r="K56" s="56" t="s">
        <v>13</v>
      </c>
      <c r="L56" s="56" t="s">
        <v>13</v>
      </c>
      <c r="M56" s="56" t="s">
        <v>13</v>
      </c>
      <c r="N56" s="56" t="s">
        <v>13</v>
      </c>
      <c r="O56" s="56" t="s">
        <v>13</v>
      </c>
      <c r="P56" s="24">
        <f>SUM(P45:P54)</f>
        <v>150</v>
      </c>
      <c r="Q56" s="56" t="s">
        <v>13</v>
      </c>
      <c r="R56" s="56" t="s">
        <v>13</v>
      </c>
      <c r="S56" s="56" t="s">
        <v>13</v>
      </c>
      <c r="T56" s="24">
        <f>SUM(T45:T54)</f>
        <v>53.5</v>
      </c>
      <c r="U56" s="31" t="s">
        <v>13</v>
      </c>
      <c r="V56" s="56" t="s">
        <v>13</v>
      </c>
      <c r="W56" s="56" t="s">
        <v>13</v>
      </c>
      <c r="X56" s="56" t="s">
        <v>13</v>
      </c>
      <c r="Y56"/>
      <c r="Z56"/>
      <c r="AA56"/>
      <c r="AB56"/>
    </row>
    <row r="57" spans="1:28" s="27" customFormat="1" ht="14.5" customHeight="1" x14ac:dyDescent="0.2">
      <c r="A57" s="105" t="s">
        <v>78</v>
      </c>
      <c r="B57" s="56">
        <v>1</v>
      </c>
      <c r="C57" s="24">
        <f>SUMIF(H45:H54,"f",C45:C54)</f>
        <v>1.5</v>
      </c>
      <c r="D57" s="24">
        <f>SUMIF(H45:H54,"f",D45:D54)</f>
        <v>1.28</v>
      </c>
      <c r="E57" s="24">
        <f>SUMIF(H45:H54,"f",E45:E54)</f>
        <v>0.22</v>
      </c>
      <c r="F57" s="55" t="s">
        <v>13</v>
      </c>
      <c r="G57" s="56" t="s">
        <v>13</v>
      </c>
      <c r="H57" s="56" t="s">
        <v>13</v>
      </c>
      <c r="I57" s="24">
        <f>SUMIF(H45:H54,"f",I45:I54)</f>
        <v>37.5</v>
      </c>
      <c r="J57" s="56" t="s">
        <v>13</v>
      </c>
      <c r="K57" s="24">
        <f>SUMIF(H45:H54,"f",K45:K54)</f>
        <v>32</v>
      </c>
      <c r="L57" s="24">
        <f>SUMIF(H45:H54,"f",L45:L54)</f>
        <v>30</v>
      </c>
      <c r="M57" s="24">
        <f>SUMIF(H45:H54,"f",M45:M54)</f>
        <v>15</v>
      </c>
      <c r="N57" s="24">
        <f>SUMIF(H45:H54,"f",N45:N54)</f>
        <v>15</v>
      </c>
      <c r="O57" s="24">
        <f>SUMIF(H45:H54,"f",O45:O54)</f>
        <v>0</v>
      </c>
      <c r="P57" s="56" t="s">
        <v>13</v>
      </c>
      <c r="Q57" s="24">
        <f>SUMIF(H45:H54,"f",Q45:Q54)</f>
        <v>2</v>
      </c>
      <c r="R57" s="24">
        <f>SUMIF(H45:H54,"f",R45:R54)</f>
        <v>5.5</v>
      </c>
      <c r="S57" s="24">
        <f>SUMIF(H45:H54,"f",S45:S54)</f>
        <v>3</v>
      </c>
      <c r="T57" s="56" t="s">
        <v>13</v>
      </c>
      <c r="U57" s="56" t="s">
        <v>13</v>
      </c>
      <c r="V57" s="56" t="s">
        <v>13</v>
      </c>
      <c r="W57" s="56" t="s">
        <v>13</v>
      </c>
      <c r="X57" s="56" t="s">
        <v>13</v>
      </c>
      <c r="Y57"/>
      <c r="Z57"/>
      <c r="AA57"/>
      <c r="AB57"/>
    </row>
    <row r="58" spans="1:28" ht="14.5" customHeight="1" x14ac:dyDescent="0.2">
      <c r="A58" s="168" t="s">
        <v>31</v>
      </c>
      <c r="B58" s="168"/>
      <c r="C58" s="168"/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168"/>
      <c r="P58" s="168"/>
      <c r="Q58" s="168"/>
      <c r="R58" s="168"/>
      <c r="S58" s="168"/>
      <c r="T58" s="168"/>
      <c r="U58" s="168"/>
      <c r="V58" s="168"/>
      <c r="W58" s="168"/>
      <c r="X58" s="168"/>
    </row>
    <row r="59" spans="1:28" ht="14.5" customHeight="1" x14ac:dyDescent="0.2">
      <c r="A59" s="99"/>
      <c r="B59" s="100">
        <v>1</v>
      </c>
      <c r="C59" s="101"/>
      <c r="D59" s="55">
        <f t="shared" ref="D59:D68" si="68">IF(C59&gt;0,K59/(I59/C59),0)</f>
        <v>0</v>
      </c>
      <c r="E59" s="55">
        <f t="shared" ref="E59:E68" si="69">IF(C59&gt;0,R59/(I59/C59),0)</f>
        <v>0</v>
      </c>
      <c r="F59" s="102">
        <f t="shared" ref="F59:F68" si="70">IF(U59&gt;0,FLOOR((P59+T59)/U59,0.1),0)</f>
        <v>0</v>
      </c>
      <c r="G59" s="21"/>
      <c r="H59" s="21"/>
      <c r="I59" s="103">
        <f>K59+R59</f>
        <v>0</v>
      </c>
      <c r="J59" s="31">
        <f>P59+T59</f>
        <v>0</v>
      </c>
      <c r="K59" s="103">
        <f>L59+Q59</f>
        <v>0</v>
      </c>
      <c r="L59" s="103">
        <f>M59+N59</f>
        <v>0</v>
      </c>
      <c r="M59" s="100"/>
      <c r="N59" s="104">
        <f t="shared" ref="N59:N68" si="71">O59+P59</f>
        <v>0</v>
      </c>
      <c r="O59" s="100"/>
      <c r="P59" s="100"/>
      <c r="Q59" s="100"/>
      <c r="R59" s="94">
        <f t="shared" ref="R59:R68" si="72">(C59*U59)-K59</f>
        <v>0</v>
      </c>
      <c r="S59" s="92"/>
      <c r="T59" s="95">
        <f t="shared" ref="T59:T68" si="73">R59-S59</f>
        <v>0</v>
      </c>
      <c r="U59" s="96"/>
      <c r="V59" s="99"/>
      <c r="W59" s="99"/>
      <c r="X59" s="99"/>
    </row>
    <row r="60" spans="1:28" ht="14.5" customHeight="1" x14ac:dyDescent="0.2">
      <c r="A60" s="99"/>
      <c r="B60" s="100">
        <v>1</v>
      </c>
      <c r="C60" s="101"/>
      <c r="D60" s="55">
        <f t="shared" ref="D60:D63" si="74">IF(C60&gt;0,K60/(I60/C60),0)</f>
        <v>0</v>
      </c>
      <c r="E60" s="55">
        <f t="shared" ref="E60:E63" si="75">IF(C60&gt;0,R60/(I60/C60),0)</f>
        <v>0</v>
      </c>
      <c r="F60" s="102">
        <f t="shared" ref="F60:F63" si="76">IF(U60&gt;0,FLOOR((P60+T60)/U60,0.1),0)</f>
        <v>0</v>
      </c>
      <c r="G60" s="21"/>
      <c r="H60" s="21"/>
      <c r="I60" s="103">
        <f t="shared" ref="I60:I63" si="77">K60+R60</f>
        <v>0</v>
      </c>
      <c r="J60" s="31">
        <f t="shared" ref="J60:J63" si="78">P60+T60</f>
        <v>0</v>
      </c>
      <c r="K60" s="103">
        <f t="shared" ref="K60:K63" si="79">L60+Q60</f>
        <v>0</v>
      </c>
      <c r="L60" s="103">
        <f t="shared" ref="L60:L63" si="80">M60+N60</f>
        <v>0</v>
      </c>
      <c r="M60" s="100"/>
      <c r="N60" s="104">
        <f t="shared" ref="N60:N63" si="81">O60+P60</f>
        <v>0</v>
      </c>
      <c r="O60" s="100"/>
      <c r="P60" s="100"/>
      <c r="Q60" s="100"/>
      <c r="R60" s="94">
        <f t="shared" ref="R60:R63" si="82">(C60*U60)-K60</f>
        <v>0</v>
      </c>
      <c r="S60" s="92"/>
      <c r="T60" s="95">
        <f t="shared" ref="T60:T63" si="83">R60-S60</f>
        <v>0</v>
      </c>
      <c r="U60" s="96"/>
      <c r="V60" s="99"/>
      <c r="W60" s="99"/>
      <c r="X60" s="99"/>
    </row>
    <row r="61" spans="1:28" ht="14.5" customHeight="1" x14ac:dyDescent="0.2">
      <c r="A61" s="99"/>
      <c r="B61" s="100">
        <v>1</v>
      </c>
      <c r="C61" s="101"/>
      <c r="D61" s="55">
        <f t="shared" si="74"/>
        <v>0</v>
      </c>
      <c r="E61" s="55">
        <f t="shared" si="75"/>
        <v>0</v>
      </c>
      <c r="F61" s="102">
        <f t="shared" si="76"/>
        <v>0</v>
      </c>
      <c r="G61" s="21"/>
      <c r="H61" s="21"/>
      <c r="I61" s="103">
        <f t="shared" si="77"/>
        <v>0</v>
      </c>
      <c r="J61" s="31">
        <f t="shared" si="78"/>
        <v>0</v>
      </c>
      <c r="K61" s="103">
        <f t="shared" si="79"/>
        <v>0</v>
      </c>
      <c r="L61" s="103">
        <f t="shared" si="80"/>
        <v>0</v>
      </c>
      <c r="M61" s="100"/>
      <c r="N61" s="104">
        <f t="shared" si="81"/>
        <v>0</v>
      </c>
      <c r="O61" s="100"/>
      <c r="P61" s="100"/>
      <c r="Q61" s="100"/>
      <c r="R61" s="94">
        <f t="shared" si="82"/>
        <v>0</v>
      </c>
      <c r="S61" s="92"/>
      <c r="T61" s="95">
        <f t="shared" si="83"/>
        <v>0</v>
      </c>
      <c r="U61" s="96"/>
      <c r="V61" s="99"/>
      <c r="W61" s="99"/>
      <c r="X61" s="99"/>
    </row>
    <row r="62" spans="1:28" ht="14.5" customHeight="1" x14ac:dyDescent="0.2">
      <c r="A62" s="99"/>
      <c r="B62" s="100">
        <v>1</v>
      </c>
      <c r="C62" s="101"/>
      <c r="D62" s="55">
        <f t="shared" si="74"/>
        <v>0</v>
      </c>
      <c r="E62" s="55">
        <f t="shared" si="75"/>
        <v>0</v>
      </c>
      <c r="F62" s="102">
        <f t="shared" si="76"/>
        <v>0</v>
      </c>
      <c r="G62" s="21"/>
      <c r="H62" s="21"/>
      <c r="I62" s="103">
        <f t="shared" si="77"/>
        <v>0</v>
      </c>
      <c r="J62" s="31">
        <f t="shared" si="78"/>
        <v>0</v>
      </c>
      <c r="K62" s="103">
        <f t="shared" si="79"/>
        <v>0</v>
      </c>
      <c r="L62" s="103">
        <f t="shared" si="80"/>
        <v>0</v>
      </c>
      <c r="M62" s="100"/>
      <c r="N62" s="104">
        <f t="shared" si="81"/>
        <v>0</v>
      </c>
      <c r="O62" s="100"/>
      <c r="P62" s="100"/>
      <c r="Q62" s="100"/>
      <c r="R62" s="94">
        <f t="shared" si="82"/>
        <v>0</v>
      </c>
      <c r="S62" s="92"/>
      <c r="T62" s="95">
        <f t="shared" si="83"/>
        <v>0</v>
      </c>
      <c r="U62" s="96"/>
      <c r="V62" s="99"/>
      <c r="W62" s="99"/>
      <c r="X62" s="99"/>
    </row>
    <row r="63" spans="1:28" ht="14.5" customHeight="1" x14ac:dyDescent="0.2">
      <c r="A63" s="99"/>
      <c r="B63" s="100">
        <v>1</v>
      </c>
      <c r="C63" s="101"/>
      <c r="D63" s="55">
        <f t="shared" si="74"/>
        <v>0</v>
      </c>
      <c r="E63" s="55">
        <f t="shared" si="75"/>
        <v>0</v>
      </c>
      <c r="F63" s="102">
        <f t="shared" si="76"/>
        <v>0</v>
      </c>
      <c r="G63" s="21"/>
      <c r="H63" s="21"/>
      <c r="I63" s="103">
        <f t="shared" si="77"/>
        <v>0</v>
      </c>
      <c r="J63" s="31">
        <f t="shared" si="78"/>
        <v>0</v>
      </c>
      <c r="K63" s="103">
        <f t="shared" si="79"/>
        <v>0</v>
      </c>
      <c r="L63" s="103">
        <f t="shared" si="80"/>
        <v>0</v>
      </c>
      <c r="M63" s="100"/>
      <c r="N63" s="104">
        <f t="shared" si="81"/>
        <v>0</v>
      </c>
      <c r="O63" s="100"/>
      <c r="P63" s="100"/>
      <c r="Q63" s="100"/>
      <c r="R63" s="94">
        <f t="shared" si="82"/>
        <v>0</v>
      </c>
      <c r="S63" s="92"/>
      <c r="T63" s="95">
        <f t="shared" si="83"/>
        <v>0</v>
      </c>
      <c r="U63" s="96"/>
      <c r="V63" s="99"/>
      <c r="W63" s="99"/>
      <c r="X63" s="99"/>
    </row>
    <row r="64" spans="1:28" ht="14.5" customHeight="1" x14ac:dyDescent="0.2">
      <c r="A64" s="99"/>
      <c r="B64" s="100">
        <v>1</v>
      </c>
      <c r="C64" s="101"/>
      <c r="D64" s="55">
        <f t="shared" si="68"/>
        <v>0</v>
      </c>
      <c r="E64" s="55">
        <f t="shared" si="69"/>
        <v>0</v>
      </c>
      <c r="F64" s="102">
        <f t="shared" si="70"/>
        <v>0</v>
      </c>
      <c r="G64" s="21"/>
      <c r="H64" s="21"/>
      <c r="I64" s="103">
        <f t="shared" ref="I64:I68" si="84">K64+R64</f>
        <v>0</v>
      </c>
      <c r="J64" s="31">
        <f t="shared" ref="J64:J68" si="85">P64+T64</f>
        <v>0</v>
      </c>
      <c r="K64" s="103">
        <f t="shared" ref="K64:K68" si="86">L64+Q64</f>
        <v>0</v>
      </c>
      <c r="L64" s="103">
        <f t="shared" ref="L64:L68" si="87">M64+N64</f>
        <v>0</v>
      </c>
      <c r="M64" s="100"/>
      <c r="N64" s="104">
        <f t="shared" si="71"/>
        <v>0</v>
      </c>
      <c r="O64" s="100"/>
      <c r="P64" s="100"/>
      <c r="Q64" s="100"/>
      <c r="R64" s="94">
        <f t="shared" si="72"/>
        <v>0</v>
      </c>
      <c r="S64" s="92"/>
      <c r="T64" s="95">
        <f t="shared" si="73"/>
        <v>0</v>
      </c>
      <c r="U64" s="96"/>
      <c r="V64" s="99"/>
      <c r="W64" s="99"/>
      <c r="X64" s="99"/>
    </row>
    <row r="65" spans="1:28" ht="14.5" customHeight="1" x14ac:dyDescent="0.2">
      <c r="A65" s="99"/>
      <c r="B65" s="100">
        <v>1</v>
      </c>
      <c r="C65" s="101"/>
      <c r="D65" s="55">
        <f t="shared" si="68"/>
        <v>0</v>
      </c>
      <c r="E65" s="55">
        <f t="shared" si="69"/>
        <v>0</v>
      </c>
      <c r="F65" s="102">
        <f t="shared" si="70"/>
        <v>0</v>
      </c>
      <c r="G65" s="21"/>
      <c r="H65" s="21"/>
      <c r="I65" s="103">
        <f t="shared" si="84"/>
        <v>0</v>
      </c>
      <c r="J65" s="31">
        <f t="shared" si="85"/>
        <v>0</v>
      </c>
      <c r="K65" s="103">
        <f t="shared" si="86"/>
        <v>0</v>
      </c>
      <c r="L65" s="103">
        <f t="shared" si="87"/>
        <v>0</v>
      </c>
      <c r="M65" s="100"/>
      <c r="N65" s="104">
        <f t="shared" si="71"/>
        <v>0</v>
      </c>
      <c r="O65" s="100"/>
      <c r="P65" s="100"/>
      <c r="Q65" s="100"/>
      <c r="R65" s="94">
        <f t="shared" si="72"/>
        <v>0</v>
      </c>
      <c r="S65" s="92"/>
      <c r="T65" s="95">
        <f t="shared" si="73"/>
        <v>0</v>
      </c>
      <c r="U65" s="96"/>
      <c r="V65" s="99"/>
      <c r="W65" s="99"/>
      <c r="X65" s="99"/>
    </row>
    <row r="66" spans="1:28" ht="14.5" customHeight="1" x14ac:dyDescent="0.2">
      <c r="A66" s="99"/>
      <c r="B66" s="100">
        <v>1</v>
      </c>
      <c r="C66" s="101"/>
      <c r="D66" s="55">
        <f t="shared" si="68"/>
        <v>0</v>
      </c>
      <c r="E66" s="55">
        <f t="shared" si="69"/>
        <v>0</v>
      </c>
      <c r="F66" s="102">
        <f t="shared" si="70"/>
        <v>0</v>
      </c>
      <c r="G66" s="21"/>
      <c r="H66" s="21"/>
      <c r="I66" s="103">
        <f t="shared" si="84"/>
        <v>0</v>
      </c>
      <c r="J66" s="31">
        <f t="shared" si="85"/>
        <v>0</v>
      </c>
      <c r="K66" s="103">
        <f t="shared" si="86"/>
        <v>0</v>
      </c>
      <c r="L66" s="103">
        <f t="shared" si="87"/>
        <v>0</v>
      </c>
      <c r="M66" s="100"/>
      <c r="N66" s="104">
        <f t="shared" si="71"/>
        <v>0</v>
      </c>
      <c r="O66" s="100"/>
      <c r="P66" s="100"/>
      <c r="Q66" s="100"/>
      <c r="R66" s="94">
        <f t="shared" si="72"/>
        <v>0</v>
      </c>
      <c r="S66" s="92"/>
      <c r="T66" s="95">
        <f t="shared" si="73"/>
        <v>0</v>
      </c>
      <c r="U66" s="96"/>
      <c r="V66" s="99"/>
      <c r="W66" s="99"/>
      <c r="X66" s="99"/>
    </row>
    <row r="67" spans="1:28" ht="14.5" customHeight="1" x14ac:dyDescent="0.2">
      <c r="A67" s="99"/>
      <c r="B67" s="100">
        <v>1</v>
      </c>
      <c r="C67" s="101"/>
      <c r="D67" s="55">
        <f t="shared" si="68"/>
        <v>0</v>
      </c>
      <c r="E67" s="55">
        <f t="shared" si="69"/>
        <v>0</v>
      </c>
      <c r="F67" s="102">
        <f t="shared" si="70"/>
        <v>0</v>
      </c>
      <c r="G67" s="21"/>
      <c r="H67" s="21"/>
      <c r="I67" s="103">
        <f t="shared" si="84"/>
        <v>0</v>
      </c>
      <c r="J67" s="31">
        <f t="shared" si="85"/>
        <v>0</v>
      </c>
      <c r="K67" s="103">
        <f t="shared" si="86"/>
        <v>0</v>
      </c>
      <c r="L67" s="103">
        <f t="shared" si="87"/>
        <v>0</v>
      </c>
      <c r="M67" s="100"/>
      <c r="N67" s="104">
        <f t="shared" si="71"/>
        <v>0</v>
      </c>
      <c r="O67" s="100"/>
      <c r="P67" s="100"/>
      <c r="Q67" s="100"/>
      <c r="R67" s="94">
        <f t="shared" si="72"/>
        <v>0</v>
      </c>
      <c r="S67" s="92"/>
      <c r="T67" s="95">
        <f t="shared" si="73"/>
        <v>0</v>
      </c>
      <c r="U67" s="96"/>
      <c r="V67" s="99"/>
      <c r="W67" s="99"/>
      <c r="X67" s="99"/>
    </row>
    <row r="68" spans="1:28" ht="14.5" customHeight="1" x14ac:dyDescent="0.2">
      <c r="A68" s="99"/>
      <c r="B68" s="100">
        <v>1</v>
      </c>
      <c r="C68" s="101"/>
      <c r="D68" s="55">
        <f t="shared" si="68"/>
        <v>0</v>
      </c>
      <c r="E68" s="55">
        <f t="shared" si="69"/>
        <v>0</v>
      </c>
      <c r="F68" s="102">
        <f t="shared" si="70"/>
        <v>0</v>
      </c>
      <c r="G68" s="21"/>
      <c r="H68" s="21"/>
      <c r="I68" s="103">
        <f t="shared" si="84"/>
        <v>0</v>
      </c>
      <c r="J68" s="31">
        <f t="shared" si="85"/>
        <v>0</v>
      </c>
      <c r="K68" s="103">
        <f t="shared" si="86"/>
        <v>0</v>
      </c>
      <c r="L68" s="103">
        <f t="shared" si="87"/>
        <v>0</v>
      </c>
      <c r="M68" s="100"/>
      <c r="N68" s="104">
        <f t="shared" si="71"/>
        <v>0</v>
      </c>
      <c r="O68" s="100"/>
      <c r="P68" s="100"/>
      <c r="Q68" s="100"/>
      <c r="R68" s="94">
        <f t="shared" si="72"/>
        <v>0</v>
      </c>
      <c r="S68" s="92"/>
      <c r="T68" s="95">
        <f t="shared" si="73"/>
        <v>0</v>
      </c>
      <c r="U68" s="96"/>
      <c r="V68" s="99"/>
      <c r="W68" s="99"/>
      <c r="X68" s="99"/>
    </row>
    <row r="69" spans="1:28" s="27" customFormat="1" ht="14.5" customHeight="1" x14ac:dyDescent="0.2">
      <c r="A69" s="105" t="s">
        <v>77</v>
      </c>
      <c r="B69" s="56">
        <v>1</v>
      </c>
      <c r="C69" s="24">
        <f>SUM(C59:C68)</f>
        <v>0</v>
      </c>
      <c r="D69" s="24">
        <f>SUM(D59:D68)</f>
        <v>0</v>
      </c>
      <c r="E69" s="24">
        <f>SUM(E59:E68)</f>
        <v>0</v>
      </c>
      <c r="F69" s="55" t="s">
        <v>13</v>
      </c>
      <c r="G69" s="56" t="s">
        <v>13</v>
      </c>
      <c r="H69" s="56" t="s">
        <v>13</v>
      </c>
      <c r="I69" s="24">
        <f>SUM(I59:I68)</f>
        <v>0</v>
      </c>
      <c r="J69" s="55" t="s">
        <v>13</v>
      </c>
      <c r="K69" s="24">
        <f>SUM(K59:K68)</f>
        <v>0</v>
      </c>
      <c r="L69" s="24">
        <f>SUM(L59:L68)</f>
        <v>0</v>
      </c>
      <c r="M69" s="24">
        <f>SUM(M59:M68)</f>
        <v>0</v>
      </c>
      <c r="N69" s="24">
        <f>SUM(N59:N68)</f>
        <v>0</v>
      </c>
      <c r="O69" s="24">
        <f>SUM(O59:O68)</f>
        <v>0</v>
      </c>
      <c r="P69" s="55" t="s">
        <v>13</v>
      </c>
      <c r="Q69" s="24">
        <f>SUM(Q59:Q68)</f>
        <v>0</v>
      </c>
      <c r="R69" s="24">
        <f>SUM(R59:R68)</f>
        <v>0</v>
      </c>
      <c r="S69" s="24">
        <f>SUM(S59:S68)</f>
        <v>0</v>
      </c>
      <c r="T69" s="55" t="s">
        <v>13</v>
      </c>
      <c r="U69" s="56" t="s">
        <v>13</v>
      </c>
      <c r="V69" s="56" t="s">
        <v>13</v>
      </c>
      <c r="W69" s="56" t="s">
        <v>13</v>
      </c>
      <c r="X69" s="56" t="s">
        <v>13</v>
      </c>
      <c r="Y69"/>
      <c r="Z69"/>
      <c r="AA69"/>
      <c r="AB69"/>
    </row>
    <row r="70" spans="1:28" s="27" customFormat="1" ht="14.5" customHeight="1" x14ac:dyDescent="0.2">
      <c r="A70" s="105" t="s">
        <v>26</v>
      </c>
      <c r="B70" s="56">
        <v>1</v>
      </c>
      <c r="C70" s="55" t="s">
        <v>13</v>
      </c>
      <c r="D70" s="55" t="s">
        <v>13</v>
      </c>
      <c r="E70" s="55" t="s">
        <v>13</v>
      </c>
      <c r="F70" s="24">
        <f>SUM(F59:F68)</f>
        <v>0</v>
      </c>
      <c r="G70" s="56" t="s">
        <v>13</v>
      </c>
      <c r="H70" s="56" t="s">
        <v>13</v>
      </c>
      <c r="I70" s="56" t="s">
        <v>13</v>
      </c>
      <c r="J70" s="24">
        <f>SUM(J59:J68)</f>
        <v>0</v>
      </c>
      <c r="K70" s="56" t="s">
        <v>13</v>
      </c>
      <c r="L70" s="56" t="s">
        <v>13</v>
      </c>
      <c r="M70" s="56" t="s">
        <v>13</v>
      </c>
      <c r="N70" s="56" t="s">
        <v>13</v>
      </c>
      <c r="O70" s="56" t="s">
        <v>13</v>
      </c>
      <c r="P70" s="24">
        <f>SUM(P59:P68)</f>
        <v>0</v>
      </c>
      <c r="Q70" s="56" t="s">
        <v>13</v>
      </c>
      <c r="R70" s="56" t="s">
        <v>13</v>
      </c>
      <c r="S70" s="56" t="s">
        <v>13</v>
      </c>
      <c r="T70" s="24">
        <f>SUM(T59:T68)</f>
        <v>0</v>
      </c>
      <c r="U70" s="31" t="s">
        <v>13</v>
      </c>
      <c r="V70" s="56" t="s">
        <v>13</v>
      </c>
      <c r="W70" s="56" t="s">
        <v>13</v>
      </c>
      <c r="X70" s="56" t="s">
        <v>13</v>
      </c>
      <c r="Y70"/>
      <c r="Z70"/>
      <c r="AA70"/>
      <c r="AB70"/>
    </row>
    <row r="71" spans="1:28" s="27" customFormat="1" ht="14.5" customHeight="1" x14ac:dyDescent="0.2">
      <c r="A71" s="105" t="s">
        <v>78</v>
      </c>
      <c r="B71" s="56">
        <v>1</v>
      </c>
      <c r="C71" s="24">
        <f>SUMIF(H59:H68,"f",C59:C68)</f>
        <v>0</v>
      </c>
      <c r="D71" s="24">
        <f>SUMIF(H59:H68,"f",D59:D68)</f>
        <v>0</v>
      </c>
      <c r="E71" s="24">
        <f>SUMIF(H59:H68,"f",E59:E68)</f>
        <v>0</v>
      </c>
      <c r="F71" s="55" t="s">
        <v>13</v>
      </c>
      <c r="G71" s="56" t="s">
        <v>13</v>
      </c>
      <c r="H71" s="56" t="s">
        <v>13</v>
      </c>
      <c r="I71" s="24">
        <f>SUMIF(H59:H68,"f",I59:I68)</f>
        <v>0</v>
      </c>
      <c r="J71" s="56" t="s">
        <v>13</v>
      </c>
      <c r="K71" s="24">
        <f>SUMIF(H59:H68,"f",K59:K68)</f>
        <v>0</v>
      </c>
      <c r="L71" s="24">
        <f>SUMIF(H59:H68,"f",L59:L68)</f>
        <v>0</v>
      </c>
      <c r="M71" s="24">
        <f>SUMIF(H59:H68,"f",M59:M68)</f>
        <v>0</v>
      </c>
      <c r="N71" s="24">
        <f>SUMIF(H59:H68,"f",N59:N68)</f>
        <v>0</v>
      </c>
      <c r="O71" s="24">
        <f>SUMIF(H59:H68,"f",O59:O68)</f>
        <v>0</v>
      </c>
      <c r="P71" s="56" t="s">
        <v>13</v>
      </c>
      <c r="Q71" s="24">
        <f>SUMIF(H59:H68,"f",Q59:Q68)</f>
        <v>0</v>
      </c>
      <c r="R71" s="24">
        <f>SUMIF(H59:H68,"f",R59:R68)</f>
        <v>0</v>
      </c>
      <c r="S71" s="24">
        <f>SUMIF(H59:H68,"f",S59:S68)</f>
        <v>0</v>
      </c>
      <c r="T71" s="56" t="s">
        <v>13</v>
      </c>
      <c r="U71" s="56" t="s">
        <v>13</v>
      </c>
      <c r="V71" s="56" t="s">
        <v>13</v>
      </c>
      <c r="W71" s="56" t="s">
        <v>13</v>
      </c>
      <c r="X71" s="56" t="s">
        <v>13</v>
      </c>
      <c r="Y71"/>
      <c r="Z71"/>
      <c r="AA71"/>
      <c r="AB71"/>
    </row>
    <row r="72" spans="1:28" ht="14.5" customHeight="1" x14ac:dyDescent="0.2">
      <c r="A72" s="168" t="s">
        <v>34</v>
      </c>
      <c r="B72" s="168"/>
      <c r="C72" s="168"/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</row>
    <row r="73" spans="1:28" ht="33.75" customHeight="1" x14ac:dyDescent="0.2">
      <c r="A73" s="91" t="s">
        <v>137</v>
      </c>
      <c r="B73" s="92">
        <v>1</v>
      </c>
      <c r="C73" s="93">
        <v>3</v>
      </c>
      <c r="D73" s="119">
        <f t="shared" ref="D73:D82" si="88">IF(C73&gt;0,K73/(I73/C73),0)</f>
        <v>1.8</v>
      </c>
      <c r="E73" s="119">
        <f t="shared" ref="E73:E82" si="89">IF(C73&gt;0,R73/(I73/C73),0)</f>
        <v>1.2</v>
      </c>
      <c r="F73" s="119">
        <f t="shared" ref="F73:F82" si="90">IF(U73&gt;0,FLOOR((P73+T73)/U73,0.1),0)</f>
        <v>0.60000000000000009</v>
      </c>
      <c r="G73" s="84" t="s">
        <v>20</v>
      </c>
      <c r="H73" s="84" t="s">
        <v>19</v>
      </c>
      <c r="I73" s="31">
        <f>K73+R73</f>
        <v>75</v>
      </c>
      <c r="J73" s="31">
        <f>P73+T73</f>
        <v>15</v>
      </c>
      <c r="K73" s="31">
        <f>L73+Q73</f>
        <v>45</v>
      </c>
      <c r="L73" s="31">
        <f>M73+N73</f>
        <v>45</v>
      </c>
      <c r="M73" s="92"/>
      <c r="N73" s="120">
        <f t="shared" ref="N73:N82" si="91">O73+P73</f>
        <v>45</v>
      </c>
      <c r="O73" s="92">
        <v>45</v>
      </c>
      <c r="P73" s="92"/>
      <c r="Q73" s="92"/>
      <c r="R73" s="94">
        <f t="shared" ref="R73:R82" si="92">(C73*U73)-K73</f>
        <v>30</v>
      </c>
      <c r="S73" s="92">
        <v>15</v>
      </c>
      <c r="T73" s="95">
        <f t="shared" ref="T73:T82" si="93">R73-S73</f>
        <v>15</v>
      </c>
      <c r="U73" s="96">
        <v>25</v>
      </c>
      <c r="V73" s="97">
        <v>60</v>
      </c>
      <c r="W73" s="97">
        <v>40</v>
      </c>
      <c r="X73" s="97"/>
    </row>
    <row r="74" spans="1:28" ht="14.5" customHeight="1" x14ac:dyDescent="0.2">
      <c r="A74" s="99"/>
      <c r="B74" s="100">
        <v>1</v>
      </c>
      <c r="C74" s="101"/>
      <c r="D74" s="55">
        <f t="shared" ref="D74:D81" si="94">IF(C74&gt;0,K74/(I74/C74),0)</f>
        <v>0</v>
      </c>
      <c r="E74" s="55">
        <f t="shared" ref="E74:E81" si="95">IF(C74&gt;0,R74/(I74/C74),0)</f>
        <v>0</v>
      </c>
      <c r="F74" s="102">
        <f t="shared" ref="F74:F81" si="96">IF(U74&gt;0,FLOOR((P74+T74)/U74,0.1),0)</f>
        <v>0</v>
      </c>
      <c r="G74" s="21"/>
      <c r="H74" s="21"/>
      <c r="I74" s="103">
        <f t="shared" ref="I74:I81" si="97">K74+R74</f>
        <v>0</v>
      </c>
      <c r="J74" s="31">
        <f t="shared" ref="J74:J81" si="98">P74+T74</f>
        <v>0</v>
      </c>
      <c r="K74" s="103">
        <f t="shared" ref="K74:K81" si="99">L74+Q74</f>
        <v>0</v>
      </c>
      <c r="L74" s="103">
        <f t="shared" ref="L74:L81" si="100">M74+N74</f>
        <v>0</v>
      </c>
      <c r="M74" s="100"/>
      <c r="N74" s="104">
        <f t="shared" ref="N74:N81" si="101">O74+P74</f>
        <v>0</v>
      </c>
      <c r="O74" s="100"/>
      <c r="P74" s="100"/>
      <c r="Q74" s="100"/>
      <c r="R74" s="94">
        <f t="shared" ref="R74:R81" si="102">(C74*U74)-K74</f>
        <v>0</v>
      </c>
      <c r="S74" s="92"/>
      <c r="T74" s="95">
        <f t="shared" ref="T74:T81" si="103">R74-S74</f>
        <v>0</v>
      </c>
      <c r="U74" s="96"/>
      <c r="V74" s="99"/>
      <c r="W74" s="99"/>
      <c r="X74" s="99"/>
    </row>
    <row r="75" spans="1:28" ht="14.5" customHeight="1" x14ac:dyDescent="0.2">
      <c r="A75" s="99"/>
      <c r="B75" s="100">
        <v>1</v>
      </c>
      <c r="C75" s="101"/>
      <c r="D75" s="55">
        <f t="shared" si="94"/>
        <v>0</v>
      </c>
      <c r="E75" s="55">
        <f t="shared" si="95"/>
        <v>0</v>
      </c>
      <c r="F75" s="102">
        <f t="shared" si="96"/>
        <v>0</v>
      </c>
      <c r="G75" s="21"/>
      <c r="H75" s="21"/>
      <c r="I75" s="103">
        <f t="shared" si="97"/>
        <v>0</v>
      </c>
      <c r="J75" s="31">
        <f t="shared" si="98"/>
        <v>0</v>
      </c>
      <c r="K75" s="103">
        <f t="shared" si="99"/>
        <v>0</v>
      </c>
      <c r="L75" s="103">
        <f t="shared" si="100"/>
        <v>0</v>
      </c>
      <c r="M75" s="100"/>
      <c r="N75" s="104">
        <f t="shared" si="101"/>
        <v>0</v>
      </c>
      <c r="O75" s="100"/>
      <c r="P75" s="100"/>
      <c r="Q75" s="100"/>
      <c r="R75" s="94">
        <f t="shared" si="102"/>
        <v>0</v>
      </c>
      <c r="S75" s="92"/>
      <c r="T75" s="95">
        <f t="shared" si="103"/>
        <v>0</v>
      </c>
      <c r="U75" s="96"/>
      <c r="V75" s="99"/>
      <c r="W75" s="99"/>
      <c r="X75" s="99"/>
    </row>
    <row r="76" spans="1:28" ht="14.5" customHeight="1" x14ac:dyDescent="0.2">
      <c r="A76" s="99"/>
      <c r="B76" s="100">
        <v>1</v>
      </c>
      <c r="C76" s="101"/>
      <c r="D76" s="55">
        <f t="shared" si="94"/>
        <v>0</v>
      </c>
      <c r="E76" s="55">
        <f t="shared" si="95"/>
        <v>0</v>
      </c>
      <c r="F76" s="102">
        <f t="shared" si="96"/>
        <v>0</v>
      </c>
      <c r="G76" s="21"/>
      <c r="H76" s="21"/>
      <c r="I76" s="103">
        <f t="shared" si="97"/>
        <v>0</v>
      </c>
      <c r="J76" s="31">
        <f t="shared" si="98"/>
        <v>0</v>
      </c>
      <c r="K76" s="103">
        <f t="shared" si="99"/>
        <v>0</v>
      </c>
      <c r="L76" s="103">
        <f t="shared" si="100"/>
        <v>0</v>
      </c>
      <c r="M76" s="100"/>
      <c r="N76" s="104">
        <f t="shared" si="101"/>
        <v>0</v>
      </c>
      <c r="O76" s="100"/>
      <c r="P76" s="100"/>
      <c r="Q76" s="100"/>
      <c r="R76" s="94">
        <f t="shared" si="102"/>
        <v>0</v>
      </c>
      <c r="S76" s="92"/>
      <c r="T76" s="95">
        <f t="shared" si="103"/>
        <v>0</v>
      </c>
      <c r="U76" s="96"/>
      <c r="V76" s="99"/>
      <c r="W76" s="99"/>
      <c r="X76" s="99"/>
    </row>
    <row r="77" spans="1:28" ht="14.5" customHeight="1" x14ac:dyDescent="0.2">
      <c r="A77" s="99"/>
      <c r="B77" s="100">
        <v>1</v>
      </c>
      <c r="C77" s="101"/>
      <c r="D77" s="55">
        <f t="shared" si="94"/>
        <v>0</v>
      </c>
      <c r="E77" s="55">
        <f t="shared" si="95"/>
        <v>0</v>
      </c>
      <c r="F77" s="102">
        <f t="shared" si="96"/>
        <v>0</v>
      </c>
      <c r="G77" s="21"/>
      <c r="H77" s="21"/>
      <c r="I77" s="103">
        <f t="shared" si="97"/>
        <v>0</v>
      </c>
      <c r="J77" s="31">
        <f t="shared" si="98"/>
        <v>0</v>
      </c>
      <c r="K77" s="103">
        <f t="shared" si="99"/>
        <v>0</v>
      </c>
      <c r="L77" s="103">
        <f t="shared" si="100"/>
        <v>0</v>
      </c>
      <c r="M77" s="100"/>
      <c r="N77" s="104">
        <f t="shared" si="101"/>
        <v>0</v>
      </c>
      <c r="O77" s="100"/>
      <c r="P77" s="100"/>
      <c r="Q77" s="100"/>
      <c r="R77" s="94">
        <f t="shared" si="102"/>
        <v>0</v>
      </c>
      <c r="S77" s="92"/>
      <c r="T77" s="95">
        <f t="shared" si="103"/>
        <v>0</v>
      </c>
      <c r="U77" s="96"/>
      <c r="V77" s="99"/>
      <c r="W77" s="99"/>
      <c r="X77" s="99"/>
    </row>
    <row r="78" spans="1:28" ht="14.5" customHeight="1" x14ac:dyDescent="0.2">
      <c r="A78" s="99"/>
      <c r="B78" s="100">
        <v>1</v>
      </c>
      <c r="C78" s="101"/>
      <c r="D78" s="55">
        <f t="shared" si="94"/>
        <v>0</v>
      </c>
      <c r="E78" s="55">
        <f t="shared" si="95"/>
        <v>0</v>
      </c>
      <c r="F78" s="102">
        <f t="shared" si="96"/>
        <v>0</v>
      </c>
      <c r="G78" s="21"/>
      <c r="H78" s="21"/>
      <c r="I78" s="103">
        <f t="shared" si="97"/>
        <v>0</v>
      </c>
      <c r="J78" s="31">
        <f t="shared" si="98"/>
        <v>0</v>
      </c>
      <c r="K78" s="103">
        <f t="shared" si="99"/>
        <v>0</v>
      </c>
      <c r="L78" s="103">
        <f t="shared" si="100"/>
        <v>0</v>
      </c>
      <c r="M78" s="100"/>
      <c r="N78" s="104">
        <f t="shared" si="101"/>
        <v>0</v>
      </c>
      <c r="O78" s="100"/>
      <c r="P78" s="100"/>
      <c r="Q78" s="100"/>
      <c r="R78" s="94">
        <f t="shared" si="102"/>
        <v>0</v>
      </c>
      <c r="S78" s="92"/>
      <c r="T78" s="95">
        <f t="shared" si="103"/>
        <v>0</v>
      </c>
      <c r="U78" s="96"/>
      <c r="V78" s="99"/>
      <c r="W78" s="99"/>
      <c r="X78" s="99"/>
    </row>
    <row r="79" spans="1:28" ht="14.5" customHeight="1" x14ac:dyDescent="0.2">
      <c r="A79" s="99"/>
      <c r="B79" s="100">
        <v>1</v>
      </c>
      <c r="C79" s="101"/>
      <c r="D79" s="55">
        <f t="shared" si="94"/>
        <v>0</v>
      </c>
      <c r="E79" s="55">
        <f t="shared" si="95"/>
        <v>0</v>
      </c>
      <c r="F79" s="102">
        <f t="shared" si="96"/>
        <v>0</v>
      </c>
      <c r="G79" s="21"/>
      <c r="H79" s="21"/>
      <c r="I79" s="103">
        <f t="shared" si="97"/>
        <v>0</v>
      </c>
      <c r="J79" s="31">
        <f t="shared" si="98"/>
        <v>0</v>
      </c>
      <c r="K79" s="103">
        <f t="shared" si="99"/>
        <v>0</v>
      </c>
      <c r="L79" s="103">
        <f t="shared" si="100"/>
        <v>0</v>
      </c>
      <c r="M79" s="100"/>
      <c r="N79" s="104">
        <f t="shared" si="101"/>
        <v>0</v>
      </c>
      <c r="O79" s="100"/>
      <c r="P79" s="100"/>
      <c r="Q79" s="100"/>
      <c r="R79" s="94">
        <f t="shared" si="102"/>
        <v>0</v>
      </c>
      <c r="S79" s="92"/>
      <c r="T79" s="95">
        <f t="shared" si="103"/>
        <v>0</v>
      </c>
      <c r="U79" s="96"/>
      <c r="V79" s="99"/>
      <c r="W79" s="99"/>
      <c r="X79" s="99"/>
    </row>
    <row r="80" spans="1:28" ht="14.5" customHeight="1" x14ac:dyDescent="0.2">
      <c r="A80" s="99"/>
      <c r="B80" s="100">
        <v>1</v>
      </c>
      <c r="C80" s="101"/>
      <c r="D80" s="55">
        <f t="shared" si="94"/>
        <v>0</v>
      </c>
      <c r="E80" s="55">
        <f t="shared" si="95"/>
        <v>0</v>
      </c>
      <c r="F80" s="102">
        <f t="shared" si="96"/>
        <v>0</v>
      </c>
      <c r="G80" s="21"/>
      <c r="H80" s="21"/>
      <c r="I80" s="103">
        <f t="shared" si="97"/>
        <v>0</v>
      </c>
      <c r="J80" s="31">
        <f t="shared" si="98"/>
        <v>0</v>
      </c>
      <c r="K80" s="103">
        <f t="shared" si="99"/>
        <v>0</v>
      </c>
      <c r="L80" s="103">
        <f t="shared" si="100"/>
        <v>0</v>
      </c>
      <c r="M80" s="100"/>
      <c r="N80" s="104">
        <f t="shared" si="101"/>
        <v>0</v>
      </c>
      <c r="O80" s="100"/>
      <c r="P80" s="100"/>
      <c r="Q80" s="100"/>
      <c r="R80" s="94">
        <f t="shared" si="102"/>
        <v>0</v>
      </c>
      <c r="S80" s="92"/>
      <c r="T80" s="95">
        <f t="shared" si="103"/>
        <v>0</v>
      </c>
      <c r="U80" s="96"/>
      <c r="V80" s="99"/>
      <c r="W80" s="99"/>
      <c r="X80" s="99"/>
    </row>
    <row r="81" spans="1:28" ht="14.5" customHeight="1" x14ac:dyDescent="0.2">
      <c r="A81" s="99"/>
      <c r="B81" s="100">
        <v>1</v>
      </c>
      <c r="C81" s="101"/>
      <c r="D81" s="55">
        <f t="shared" si="94"/>
        <v>0</v>
      </c>
      <c r="E81" s="55">
        <f t="shared" si="95"/>
        <v>0</v>
      </c>
      <c r="F81" s="102">
        <f t="shared" si="96"/>
        <v>0</v>
      </c>
      <c r="G81" s="21"/>
      <c r="H81" s="21"/>
      <c r="I81" s="103">
        <f t="shared" si="97"/>
        <v>0</v>
      </c>
      <c r="J81" s="31">
        <f t="shared" si="98"/>
        <v>0</v>
      </c>
      <c r="K81" s="103">
        <f t="shared" si="99"/>
        <v>0</v>
      </c>
      <c r="L81" s="103">
        <f t="shared" si="100"/>
        <v>0</v>
      </c>
      <c r="M81" s="100"/>
      <c r="N81" s="104">
        <f t="shared" si="101"/>
        <v>0</v>
      </c>
      <c r="O81" s="100"/>
      <c r="P81" s="100"/>
      <c r="Q81" s="100"/>
      <c r="R81" s="94">
        <f t="shared" si="102"/>
        <v>0</v>
      </c>
      <c r="S81" s="92"/>
      <c r="T81" s="95">
        <f t="shared" si="103"/>
        <v>0</v>
      </c>
      <c r="U81" s="96"/>
      <c r="V81" s="99"/>
      <c r="W81" s="99"/>
      <c r="X81" s="99"/>
    </row>
    <row r="82" spans="1:28" ht="14.5" customHeight="1" x14ac:dyDescent="0.2">
      <c r="A82" s="99"/>
      <c r="B82" s="100">
        <v>1</v>
      </c>
      <c r="C82" s="101"/>
      <c r="D82" s="55">
        <f t="shared" si="88"/>
        <v>0</v>
      </c>
      <c r="E82" s="55">
        <f t="shared" si="89"/>
        <v>0</v>
      </c>
      <c r="F82" s="102">
        <f t="shared" si="90"/>
        <v>0</v>
      </c>
      <c r="G82" s="21"/>
      <c r="H82" s="21"/>
      <c r="I82" s="103">
        <f t="shared" ref="I82" si="104">K82+R82</f>
        <v>0</v>
      </c>
      <c r="J82" s="31">
        <f t="shared" ref="J82" si="105">P82+T82</f>
        <v>0</v>
      </c>
      <c r="K82" s="103">
        <f t="shared" ref="K82" si="106">L82+Q82</f>
        <v>0</v>
      </c>
      <c r="L82" s="103">
        <f t="shared" ref="L82" si="107">M82+N82</f>
        <v>0</v>
      </c>
      <c r="M82" s="100"/>
      <c r="N82" s="104">
        <f t="shared" si="91"/>
        <v>0</v>
      </c>
      <c r="O82" s="100"/>
      <c r="P82" s="100"/>
      <c r="Q82" s="100"/>
      <c r="R82" s="94">
        <f t="shared" si="92"/>
        <v>0</v>
      </c>
      <c r="S82" s="92"/>
      <c r="T82" s="95">
        <f t="shared" si="93"/>
        <v>0</v>
      </c>
      <c r="U82" s="96"/>
      <c r="V82" s="99"/>
      <c r="W82" s="99"/>
      <c r="X82" s="99"/>
    </row>
    <row r="83" spans="1:28" s="27" customFormat="1" ht="14.5" customHeight="1" x14ac:dyDescent="0.2">
      <c r="A83" s="105" t="s">
        <v>77</v>
      </c>
      <c r="B83" s="56">
        <v>1</v>
      </c>
      <c r="C83" s="24">
        <f>SUM(C73:C82)</f>
        <v>3</v>
      </c>
      <c r="D83" s="24">
        <f>SUM(D73:D82)</f>
        <v>1.8</v>
      </c>
      <c r="E83" s="24">
        <f>SUM(E73:E82)</f>
        <v>1.2</v>
      </c>
      <c r="F83" s="55" t="s">
        <v>13</v>
      </c>
      <c r="G83" s="56" t="s">
        <v>13</v>
      </c>
      <c r="H83" s="56" t="s">
        <v>13</v>
      </c>
      <c r="I83" s="24">
        <f>SUM(I73:I82)</f>
        <v>75</v>
      </c>
      <c r="J83" s="55" t="s">
        <v>13</v>
      </c>
      <c r="K83" s="24">
        <f>SUM(K73:K82)</f>
        <v>45</v>
      </c>
      <c r="L83" s="24">
        <f>SUM(L73:L82)</f>
        <v>45</v>
      </c>
      <c r="M83" s="24">
        <f>SUM(M73:M82)</f>
        <v>0</v>
      </c>
      <c r="N83" s="24">
        <f>SUM(N73:N82)</f>
        <v>45</v>
      </c>
      <c r="O83" s="24">
        <f>SUM(O73:O82)</f>
        <v>45</v>
      </c>
      <c r="P83" s="55" t="s">
        <v>13</v>
      </c>
      <c r="Q83" s="24">
        <f>SUM(Q73:Q82)</f>
        <v>0</v>
      </c>
      <c r="R83" s="24">
        <f>SUM(R73:R82)</f>
        <v>30</v>
      </c>
      <c r="S83" s="24">
        <f>SUM(S73:S82)</f>
        <v>15</v>
      </c>
      <c r="T83" s="55" t="s">
        <v>13</v>
      </c>
      <c r="U83" s="56" t="s">
        <v>13</v>
      </c>
      <c r="V83" s="56" t="s">
        <v>13</v>
      </c>
      <c r="W83" s="56" t="s">
        <v>13</v>
      </c>
      <c r="X83" s="56" t="s">
        <v>13</v>
      </c>
      <c r="Y83"/>
      <c r="Z83"/>
      <c r="AA83"/>
      <c r="AB83"/>
    </row>
    <row r="84" spans="1:28" s="27" customFormat="1" ht="14.5" customHeight="1" x14ac:dyDescent="0.2">
      <c r="A84" s="105" t="s">
        <v>26</v>
      </c>
      <c r="B84" s="56">
        <v>1</v>
      </c>
      <c r="C84" s="55" t="s">
        <v>13</v>
      </c>
      <c r="D84" s="55" t="s">
        <v>13</v>
      </c>
      <c r="E84" s="55" t="s">
        <v>13</v>
      </c>
      <c r="F84" s="24">
        <f>SUM(F73:F82)</f>
        <v>0.60000000000000009</v>
      </c>
      <c r="G84" s="56" t="s">
        <v>13</v>
      </c>
      <c r="H84" s="56" t="s">
        <v>13</v>
      </c>
      <c r="I84" s="56" t="s">
        <v>13</v>
      </c>
      <c r="J84" s="24">
        <f>SUM(J73:J82)</f>
        <v>15</v>
      </c>
      <c r="K84" s="56" t="s">
        <v>13</v>
      </c>
      <c r="L84" s="56" t="s">
        <v>13</v>
      </c>
      <c r="M84" s="56" t="s">
        <v>13</v>
      </c>
      <c r="N84" s="56" t="s">
        <v>13</v>
      </c>
      <c r="O84" s="56" t="s">
        <v>13</v>
      </c>
      <c r="P84" s="24">
        <f>SUM(P73:P82)</f>
        <v>0</v>
      </c>
      <c r="Q84" s="56" t="s">
        <v>13</v>
      </c>
      <c r="R84" s="56" t="s">
        <v>13</v>
      </c>
      <c r="S84" s="56" t="s">
        <v>13</v>
      </c>
      <c r="T84" s="24">
        <f>SUM(T73:T82)</f>
        <v>15</v>
      </c>
      <c r="U84" s="31" t="s">
        <v>13</v>
      </c>
      <c r="V84" s="56" t="s">
        <v>13</v>
      </c>
      <c r="W84" s="56" t="s">
        <v>13</v>
      </c>
      <c r="X84" s="56" t="s">
        <v>13</v>
      </c>
      <c r="Y84"/>
      <c r="Z84"/>
      <c r="AA84"/>
      <c r="AB84"/>
    </row>
    <row r="85" spans="1:28" s="27" customFormat="1" ht="14.5" customHeight="1" x14ac:dyDescent="0.2">
      <c r="A85" s="105" t="s">
        <v>78</v>
      </c>
      <c r="B85" s="56">
        <v>1</v>
      </c>
      <c r="C85" s="24">
        <f>SUMIF(H73:H82,"f",C73:C82)</f>
        <v>3</v>
      </c>
      <c r="D85" s="24">
        <f>SUMIF(H73:H82,"f",D73:D82)</f>
        <v>1.8</v>
      </c>
      <c r="E85" s="24">
        <f>SUMIF(H73:H82,"f",E73:E82)</f>
        <v>1.2</v>
      </c>
      <c r="F85" s="55" t="s">
        <v>13</v>
      </c>
      <c r="G85" s="56" t="s">
        <v>13</v>
      </c>
      <c r="H85" s="56" t="s">
        <v>13</v>
      </c>
      <c r="I85" s="24">
        <f>SUMIF(H73:H82,"f",I73:I82)</f>
        <v>75</v>
      </c>
      <c r="J85" s="56" t="s">
        <v>13</v>
      </c>
      <c r="K85" s="24">
        <f>SUMIF(H73:H82,"f",K73:K82)</f>
        <v>45</v>
      </c>
      <c r="L85" s="24">
        <f>SUMIF(H73:H82,"f",L73:L82)</f>
        <v>45</v>
      </c>
      <c r="M85" s="24">
        <f>SUMIF(H73:H82,"f",M73:M82)</f>
        <v>0</v>
      </c>
      <c r="N85" s="24">
        <f>SUMIF(H73:H82,"f",N73:N82)</f>
        <v>45</v>
      </c>
      <c r="O85" s="24">
        <f>SUMIF(H73:H82,"f",O73:O82)</f>
        <v>45</v>
      </c>
      <c r="P85" s="56" t="s">
        <v>13</v>
      </c>
      <c r="Q85" s="24">
        <f>SUMIF(H73:H82,"f",Q73:Q82)</f>
        <v>0</v>
      </c>
      <c r="R85" s="24">
        <f>SUMIF(H73:H82,"f",R73:R82)</f>
        <v>30</v>
      </c>
      <c r="S85" s="24">
        <f>SUMIF(H73:H82,"f",S73:S82)</f>
        <v>15</v>
      </c>
      <c r="T85" s="56" t="s">
        <v>13</v>
      </c>
      <c r="U85" s="56" t="s">
        <v>13</v>
      </c>
      <c r="V85" s="56" t="s">
        <v>13</v>
      </c>
      <c r="W85" s="56" t="s">
        <v>13</v>
      </c>
      <c r="X85" s="56" t="s">
        <v>13</v>
      </c>
      <c r="Y85"/>
      <c r="Z85"/>
      <c r="AA85"/>
      <c r="AB85"/>
    </row>
    <row r="86" spans="1:28" ht="14.5" customHeight="1" x14ac:dyDescent="0.2">
      <c r="A86" s="168" t="s">
        <v>32</v>
      </c>
      <c r="B86" s="168"/>
      <c r="C86" s="168"/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</row>
    <row r="87" spans="1:28" ht="14.5" customHeight="1" x14ac:dyDescent="0.2">
      <c r="A87" s="99" t="s">
        <v>127</v>
      </c>
      <c r="B87" s="100">
        <v>1</v>
      </c>
      <c r="C87" s="101">
        <v>0.5</v>
      </c>
      <c r="D87" s="55">
        <f t="shared" ref="D87:D96" si="108">IF(C87&gt;0,K87/(I87/C87),0)</f>
        <v>0.16</v>
      </c>
      <c r="E87" s="55">
        <f t="shared" ref="E87:E96" si="109">IF(C87&gt;0,R87/(I87/C87),0)</f>
        <v>0.34</v>
      </c>
      <c r="F87" s="102">
        <f t="shared" ref="F87:F96" si="110">IF(U87&gt;0,FLOOR((P87+T87)/U87,0.1),0)</f>
        <v>0</v>
      </c>
      <c r="G87" s="21" t="s">
        <v>15</v>
      </c>
      <c r="H87" s="21" t="s">
        <v>18</v>
      </c>
      <c r="I87" s="103">
        <f>K87+R87</f>
        <v>12.5</v>
      </c>
      <c r="J87" s="31">
        <f>P87+T87</f>
        <v>0</v>
      </c>
      <c r="K87" s="103">
        <f>L87+Q87</f>
        <v>4</v>
      </c>
      <c r="L87" s="103">
        <f>M87+N87</f>
        <v>4</v>
      </c>
      <c r="M87" s="100">
        <v>4</v>
      </c>
      <c r="N87" s="104">
        <f t="shared" ref="N87:N96" si="111">O87+P87</f>
        <v>0</v>
      </c>
      <c r="O87" s="100"/>
      <c r="P87" s="100"/>
      <c r="Q87" s="100"/>
      <c r="R87" s="94">
        <f t="shared" ref="R87:R96" si="112">(C87*U87)-K87</f>
        <v>8.5</v>
      </c>
      <c r="S87" s="92">
        <v>8.5</v>
      </c>
      <c r="T87" s="95">
        <f t="shared" ref="T87:T96" si="113">R87-S87</f>
        <v>0</v>
      </c>
      <c r="U87" s="96">
        <v>25</v>
      </c>
      <c r="V87" s="99"/>
      <c r="W87" s="99"/>
      <c r="X87" s="99"/>
    </row>
    <row r="88" spans="1:28" ht="14.5" customHeight="1" x14ac:dyDescent="0.2">
      <c r="A88" s="99" t="s">
        <v>128</v>
      </c>
      <c r="B88" s="100">
        <v>1</v>
      </c>
      <c r="C88" s="101">
        <v>0.5</v>
      </c>
      <c r="D88" s="55">
        <f t="shared" ref="D88:D93" si="114">IF(C88&gt;0,K88/(I88/C88),0)</f>
        <v>0.16</v>
      </c>
      <c r="E88" s="55">
        <f t="shared" ref="E88:E93" si="115">IF(C88&gt;0,R88/(I88/C88),0)</f>
        <v>0.34</v>
      </c>
      <c r="F88" s="102">
        <f t="shared" ref="F88:F93" si="116">IF(U88&gt;0,FLOOR((P88+T88)/U88,0.1),0)</f>
        <v>0</v>
      </c>
      <c r="G88" s="21" t="s">
        <v>15</v>
      </c>
      <c r="H88" s="21" t="s">
        <v>18</v>
      </c>
      <c r="I88" s="103">
        <f t="shared" ref="I88:I93" si="117">K88+R88</f>
        <v>12.5</v>
      </c>
      <c r="J88" s="31">
        <f t="shared" ref="J88:J93" si="118">P88+T88</f>
        <v>0</v>
      </c>
      <c r="K88" s="103">
        <f t="shared" ref="K88:K93" si="119">L88+Q88</f>
        <v>4</v>
      </c>
      <c r="L88" s="103">
        <f t="shared" ref="L88:L93" si="120">M88+N88</f>
        <v>4</v>
      </c>
      <c r="M88" s="100">
        <v>4</v>
      </c>
      <c r="N88" s="104">
        <f t="shared" ref="N88:N93" si="121">O88+P88</f>
        <v>0</v>
      </c>
      <c r="O88" s="100"/>
      <c r="P88" s="100"/>
      <c r="Q88" s="100"/>
      <c r="R88" s="94">
        <f t="shared" ref="R88:R93" si="122">(C88*U88)-K88</f>
        <v>8.5</v>
      </c>
      <c r="S88" s="92">
        <v>8.5</v>
      </c>
      <c r="T88" s="95">
        <f t="shared" ref="T88:T93" si="123">R88-S88</f>
        <v>0</v>
      </c>
      <c r="U88" s="96">
        <v>25</v>
      </c>
      <c r="V88" s="99"/>
      <c r="W88" s="99"/>
      <c r="X88" s="99"/>
    </row>
    <row r="89" spans="1:28" ht="14.5" customHeight="1" x14ac:dyDescent="0.2">
      <c r="A89" s="99"/>
      <c r="B89" s="100">
        <v>1</v>
      </c>
      <c r="C89" s="101"/>
      <c r="D89" s="55">
        <f t="shared" si="114"/>
        <v>0</v>
      </c>
      <c r="E89" s="55">
        <f t="shared" si="115"/>
        <v>0</v>
      </c>
      <c r="F89" s="102">
        <f t="shared" si="116"/>
        <v>0</v>
      </c>
      <c r="G89" s="21"/>
      <c r="H89" s="21"/>
      <c r="I89" s="103">
        <f t="shared" si="117"/>
        <v>0</v>
      </c>
      <c r="J89" s="31">
        <f t="shared" si="118"/>
        <v>0</v>
      </c>
      <c r="K89" s="103">
        <f t="shared" si="119"/>
        <v>0</v>
      </c>
      <c r="L89" s="103">
        <f t="shared" si="120"/>
        <v>0</v>
      </c>
      <c r="M89" s="100"/>
      <c r="N89" s="104">
        <f t="shared" si="121"/>
        <v>0</v>
      </c>
      <c r="O89" s="100"/>
      <c r="P89" s="100"/>
      <c r="Q89" s="100"/>
      <c r="R89" s="94">
        <f t="shared" si="122"/>
        <v>0</v>
      </c>
      <c r="S89" s="92"/>
      <c r="T89" s="95">
        <f t="shared" si="123"/>
        <v>0</v>
      </c>
      <c r="U89" s="96"/>
      <c r="V89" s="99"/>
      <c r="W89" s="99"/>
      <c r="X89" s="99"/>
    </row>
    <row r="90" spans="1:28" ht="14.5" customHeight="1" x14ac:dyDescent="0.2">
      <c r="A90" s="99"/>
      <c r="B90" s="100">
        <v>1</v>
      </c>
      <c r="C90" s="101"/>
      <c r="D90" s="55">
        <f t="shared" si="114"/>
        <v>0</v>
      </c>
      <c r="E90" s="55">
        <f t="shared" si="115"/>
        <v>0</v>
      </c>
      <c r="F90" s="102">
        <f t="shared" si="116"/>
        <v>0</v>
      </c>
      <c r="G90" s="21"/>
      <c r="H90" s="21"/>
      <c r="I90" s="103">
        <f t="shared" si="117"/>
        <v>0</v>
      </c>
      <c r="J90" s="31">
        <f t="shared" si="118"/>
        <v>0</v>
      </c>
      <c r="K90" s="103">
        <f t="shared" si="119"/>
        <v>0</v>
      </c>
      <c r="L90" s="103">
        <f t="shared" si="120"/>
        <v>0</v>
      </c>
      <c r="M90" s="100"/>
      <c r="N90" s="104">
        <f t="shared" si="121"/>
        <v>0</v>
      </c>
      <c r="O90" s="100"/>
      <c r="P90" s="100"/>
      <c r="Q90" s="100"/>
      <c r="R90" s="94">
        <f t="shared" si="122"/>
        <v>0</v>
      </c>
      <c r="S90" s="92"/>
      <c r="T90" s="95">
        <f t="shared" si="123"/>
        <v>0</v>
      </c>
      <c r="U90" s="96"/>
      <c r="V90" s="99"/>
      <c r="W90" s="99"/>
      <c r="X90" s="99"/>
    </row>
    <row r="91" spans="1:28" ht="14.5" customHeight="1" x14ac:dyDescent="0.2">
      <c r="A91" s="99"/>
      <c r="B91" s="100">
        <v>1</v>
      </c>
      <c r="C91" s="101"/>
      <c r="D91" s="55">
        <f t="shared" si="114"/>
        <v>0</v>
      </c>
      <c r="E91" s="55">
        <f t="shared" si="115"/>
        <v>0</v>
      </c>
      <c r="F91" s="102">
        <f t="shared" si="116"/>
        <v>0</v>
      </c>
      <c r="G91" s="21"/>
      <c r="H91" s="21"/>
      <c r="I91" s="103">
        <f t="shared" si="117"/>
        <v>0</v>
      </c>
      <c r="J91" s="31">
        <f t="shared" si="118"/>
        <v>0</v>
      </c>
      <c r="K91" s="103">
        <f t="shared" si="119"/>
        <v>0</v>
      </c>
      <c r="L91" s="103">
        <f t="shared" si="120"/>
        <v>0</v>
      </c>
      <c r="M91" s="100"/>
      <c r="N91" s="104">
        <f t="shared" si="121"/>
        <v>0</v>
      </c>
      <c r="O91" s="100"/>
      <c r="P91" s="100"/>
      <c r="Q91" s="100"/>
      <c r="R91" s="94">
        <f t="shared" si="122"/>
        <v>0</v>
      </c>
      <c r="S91" s="92"/>
      <c r="T91" s="95">
        <f t="shared" si="123"/>
        <v>0</v>
      </c>
      <c r="U91" s="96"/>
      <c r="V91" s="99"/>
      <c r="W91" s="99"/>
      <c r="X91" s="99"/>
    </row>
    <row r="92" spans="1:28" ht="14.5" customHeight="1" x14ac:dyDescent="0.2">
      <c r="A92" s="99"/>
      <c r="B92" s="100">
        <v>1</v>
      </c>
      <c r="C92" s="101"/>
      <c r="D92" s="55">
        <f t="shared" si="114"/>
        <v>0</v>
      </c>
      <c r="E92" s="55">
        <f t="shared" si="115"/>
        <v>0</v>
      </c>
      <c r="F92" s="102">
        <f t="shared" si="116"/>
        <v>0</v>
      </c>
      <c r="G92" s="21"/>
      <c r="H92" s="21"/>
      <c r="I92" s="103">
        <f t="shared" si="117"/>
        <v>0</v>
      </c>
      <c r="J92" s="31">
        <f t="shared" si="118"/>
        <v>0</v>
      </c>
      <c r="K92" s="103">
        <f t="shared" si="119"/>
        <v>0</v>
      </c>
      <c r="L92" s="103">
        <f t="shared" si="120"/>
        <v>0</v>
      </c>
      <c r="M92" s="100"/>
      <c r="N92" s="104">
        <f t="shared" si="121"/>
        <v>0</v>
      </c>
      <c r="O92" s="100"/>
      <c r="P92" s="100"/>
      <c r="Q92" s="100"/>
      <c r="R92" s="94">
        <f t="shared" si="122"/>
        <v>0</v>
      </c>
      <c r="S92" s="92"/>
      <c r="T92" s="95">
        <f t="shared" si="123"/>
        <v>0</v>
      </c>
      <c r="U92" s="96"/>
      <c r="V92" s="99"/>
      <c r="W92" s="99"/>
      <c r="X92" s="99"/>
    </row>
    <row r="93" spans="1:28" ht="14.5" customHeight="1" x14ac:dyDescent="0.2">
      <c r="A93" s="99"/>
      <c r="B93" s="100">
        <v>1</v>
      </c>
      <c r="C93" s="101"/>
      <c r="D93" s="55">
        <f t="shared" si="114"/>
        <v>0</v>
      </c>
      <c r="E93" s="55">
        <f t="shared" si="115"/>
        <v>0</v>
      </c>
      <c r="F93" s="102">
        <f t="shared" si="116"/>
        <v>0</v>
      </c>
      <c r="G93" s="21"/>
      <c r="H93" s="21"/>
      <c r="I93" s="103">
        <f t="shared" si="117"/>
        <v>0</v>
      </c>
      <c r="J93" s="31">
        <f t="shared" si="118"/>
        <v>0</v>
      </c>
      <c r="K93" s="103">
        <f t="shared" si="119"/>
        <v>0</v>
      </c>
      <c r="L93" s="103">
        <f t="shared" si="120"/>
        <v>0</v>
      </c>
      <c r="M93" s="100"/>
      <c r="N93" s="104">
        <f t="shared" si="121"/>
        <v>0</v>
      </c>
      <c r="O93" s="100"/>
      <c r="P93" s="100"/>
      <c r="Q93" s="100"/>
      <c r="R93" s="94">
        <f t="shared" si="122"/>
        <v>0</v>
      </c>
      <c r="S93" s="92"/>
      <c r="T93" s="95">
        <f t="shared" si="123"/>
        <v>0</v>
      </c>
      <c r="U93" s="96"/>
      <c r="V93" s="99"/>
      <c r="W93" s="99"/>
      <c r="X93" s="99"/>
    </row>
    <row r="94" spans="1:28" ht="14.5" customHeight="1" x14ac:dyDescent="0.2">
      <c r="A94" s="99"/>
      <c r="B94" s="100">
        <v>1</v>
      </c>
      <c r="C94" s="101"/>
      <c r="D94" s="55">
        <f t="shared" si="108"/>
        <v>0</v>
      </c>
      <c r="E94" s="55">
        <f t="shared" si="109"/>
        <v>0</v>
      </c>
      <c r="F94" s="102">
        <f t="shared" si="110"/>
        <v>0</v>
      </c>
      <c r="G94" s="21"/>
      <c r="H94" s="21"/>
      <c r="I94" s="103">
        <f t="shared" ref="I94:I96" si="124">K94+R94</f>
        <v>0</v>
      </c>
      <c r="J94" s="31">
        <f t="shared" ref="J94:J96" si="125">P94+T94</f>
        <v>0</v>
      </c>
      <c r="K94" s="103">
        <f t="shared" ref="K94:K96" si="126">L94+Q94</f>
        <v>0</v>
      </c>
      <c r="L94" s="103">
        <f t="shared" ref="L94:L96" si="127">M94+N94</f>
        <v>0</v>
      </c>
      <c r="M94" s="100"/>
      <c r="N94" s="104">
        <f t="shared" si="111"/>
        <v>0</v>
      </c>
      <c r="O94" s="100"/>
      <c r="P94" s="100"/>
      <c r="Q94" s="100"/>
      <c r="R94" s="94">
        <f t="shared" si="112"/>
        <v>0</v>
      </c>
      <c r="S94" s="92"/>
      <c r="T94" s="95">
        <f t="shared" si="113"/>
        <v>0</v>
      </c>
      <c r="U94" s="96"/>
      <c r="V94" s="99"/>
      <c r="W94" s="99"/>
      <c r="X94" s="99"/>
    </row>
    <row r="95" spans="1:28" ht="14.5" customHeight="1" x14ac:dyDescent="0.2">
      <c r="A95" s="99"/>
      <c r="B95" s="100">
        <v>1</v>
      </c>
      <c r="C95" s="101"/>
      <c r="D95" s="55">
        <f t="shared" si="108"/>
        <v>0</v>
      </c>
      <c r="E95" s="55">
        <f t="shared" si="109"/>
        <v>0</v>
      </c>
      <c r="F95" s="102">
        <f t="shared" si="110"/>
        <v>0</v>
      </c>
      <c r="G95" s="21"/>
      <c r="H95" s="21"/>
      <c r="I95" s="103">
        <f t="shared" si="124"/>
        <v>0</v>
      </c>
      <c r="J95" s="31">
        <f t="shared" si="125"/>
        <v>0</v>
      </c>
      <c r="K95" s="103">
        <f t="shared" si="126"/>
        <v>0</v>
      </c>
      <c r="L95" s="103">
        <f t="shared" si="127"/>
        <v>0</v>
      </c>
      <c r="M95" s="100"/>
      <c r="N95" s="104">
        <f t="shared" si="111"/>
        <v>0</v>
      </c>
      <c r="O95" s="100"/>
      <c r="P95" s="100"/>
      <c r="Q95" s="100"/>
      <c r="R95" s="94">
        <f t="shared" si="112"/>
        <v>0</v>
      </c>
      <c r="S95" s="92"/>
      <c r="T95" s="95">
        <f t="shared" si="113"/>
        <v>0</v>
      </c>
      <c r="U95" s="96"/>
      <c r="V95" s="99"/>
      <c r="W95" s="99"/>
      <c r="X95" s="99"/>
    </row>
    <row r="96" spans="1:28" ht="14.5" customHeight="1" x14ac:dyDescent="0.2">
      <c r="A96" s="99"/>
      <c r="B96" s="100">
        <v>1</v>
      </c>
      <c r="C96" s="101"/>
      <c r="D96" s="55">
        <f t="shared" si="108"/>
        <v>0</v>
      </c>
      <c r="E96" s="55">
        <f t="shared" si="109"/>
        <v>0</v>
      </c>
      <c r="F96" s="102">
        <f t="shared" si="110"/>
        <v>0</v>
      </c>
      <c r="G96" s="21"/>
      <c r="H96" s="21"/>
      <c r="I96" s="103">
        <f t="shared" si="124"/>
        <v>0</v>
      </c>
      <c r="J96" s="31">
        <f t="shared" si="125"/>
        <v>0</v>
      </c>
      <c r="K96" s="103">
        <f t="shared" si="126"/>
        <v>0</v>
      </c>
      <c r="L96" s="103">
        <f t="shared" si="127"/>
        <v>0</v>
      </c>
      <c r="M96" s="100"/>
      <c r="N96" s="104">
        <f t="shared" si="111"/>
        <v>0</v>
      </c>
      <c r="O96" s="100"/>
      <c r="P96" s="100"/>
      <c r="Q96" s="100"/>
      <c r="R96" s="94">
        <f t="shared" si="112"/>
        <v>0</v>
      </c>
      <c r="S96" s="92"/>
      <c r="T96" s="95">
        <f t="shared" si="113"/>
        <v>0</v>
      </c>
      <c r="U96" s="96"/>
      <c r="V96" s="99"/>
      <c r="W96" s="99"/>
      <c r="X96" s="99"/>
    </row>
    <row r="97" spans="1:28" s="27" customFormat="1" ht="14.5" customHeight="1" x14ac:dyDescent="0.2">
      <c r="A97" s="105" t="s">
        <v>77</v>
      </c>
      <c r="B97" s="56">
        <v>1</v>
      </c>
      <c r="C97" s="24">
        <f>SUM(C87:C96)</f>
        <v>1</v>
      </c>
      <c r="D97" s="24">
        <f>SUM(D87:D96)</f>
        <v>0.32</v>
      </c>
      <c r="E97" s="24">
        <f>SUM(E87:E96)</f>
        <v>0.68</v>
      </c>
      <c r="F97" s="55" t="s">
        <v>13</v>
      </c>
      <c r="G97" s="56" t="s">
        <v>13</v>
      </c>
      <c r="H97" s="56" t="s">
        <v>13</v>
      </c>
      <c r="I97" s="24">
        <f>SUM(I87:I96)</f>
        <v>25</v>
      </c>
      <c r="J97" s="55" t="s">
        <v>13</v>
      </c>
      <c r="K97" s="24">
        <f>SUM(K87:K96)</f>
        <v>8</v>
      </c>
      <c r="L97" s="24">
        <f>SUM(L87:L96)</f>
        <v>8</v>
      </c>
      <c r="M97" s="24">
        <f>SUM(M87:M96)</f>
        <v>8</v>
      </c>
      <c r="N97" s="24">
        <f>SUM(N87:N96)</f>
        <v>0</v>
      </c>
      <c r="O97" s="24">
        <f>SUM(O87:O96)</f>
        <v>0</v>
      </c>
      <c r="P97" s="55" t="s">
        <v>13</v>
      </c>
      <c r="Q97" s="24">
        <f>SUM(Q87:Q96)</f>
        <v>0</v>
      </c>
      <c r="R97" s="24">
        <f>SUM(R87:R96)</f>
        <v>17</v>
      </c>
      <c r="S97" s="24">
        <f>SUM(S87:S96)</f>
        <v>17</v>
      </c>
      <c r="T97" s="55" t="s">
        <v>13</v>
      </c>
      <c r="U97" s="56" t="s">
        <v>13</v>
      </c>
      <c r="V97" s="56" t="s">
        <v>13</v>
      </c>
      <c r="W97" s="56" t="s">
        <v>13</v>
      </c>
      <c r="X97" s="56" t="s">
        <v>13</v>
      </c>
      <c r="Y97"/>
      <c r="Z97"/>
      <c r="AA97"/>
      <c r="AB97"/>
    </row>
    <row r="98" spans="1:28" s="27" customFormat="1" ht="14.5" customHeight="1" x14ac:dyDescent="0.2">
      <c r="A98" s="105" t="s">
        <v>26</v>
      </c>
      <c r="B98" s="56">
        <v>1</v>
      </c>
      <c r="C98" s="55" t="s">
        <v>13</v>
      </c>
      <c r="D98" s="55" t="s">
        <v>13</v>
      </c>
      <c r="E98" s="55" t="s">
        <v>13</v>
      </c>
      <c r="F98" s="24">
        <f>SUM(F87:F96)</f>
        <v>0</v>
      </c>
      <c r="G98" s="56" t="s">
        <v>13</v>
      </c>
      <c r="H98" s="56" t="s">
        <v>13</v>
      </c>
      <c r="I98" s="56" t="s">
        <v>13</v>
      </c>
      <c r="J98" s="24">
        <f>SUM(J87:J96)</f>
        <v>0</v>
      </c>
      <c r="K98" s="56" t="s">
        <v>13</v>
      </c>
      <c r="L98" s="56" t="s">
        <v>13</v>
      </c>
      <c r="M98" s="56" t="s">
        <v>13</v>
      </c>
      <c r="N98" s="56" t="s">
        <v>13</v>
      </c>
      <c r="O98" s="56" t="s">
        <v>13</v>
      </c>
      <c r="P98" s="24">
        <f>SUM(P87:P96)</f>
        <v>0</v>
      </c>
      <c r="Q98" s="56" t="s">
        <v>13</v>
      </c>
      <c r="R98" s="56" t="s">
        <v>13</v>
      </c>
      <c r="S98" s="56" t="s">
        <v>13</v>
      </c>
      <c r="T98" s="24">
        <f>SUM(T87:T96)</f>
        <v>0</v>
      </c>
      <c r="U98" s="31" t="s">
        <v>13</v>
      </c>
      <c r="V98" s="56" t="s">
        <v>13</v>
      </c>
      <c r="W98" s="56" t="s">
        <v>13</v>
      </c>
      <c r="X98" s="56" t="s">
        <v>13</v>
      </c>
      <c r="Y98"/>
      <c r="Z98"/>
      <c r="AA98"/>
      <c r="AB98"/>
    </row>
    <row r="99" spans="1:28" s="27" customFormat="1" ht="14.5" customHeight="1" x14ac:dyDescent="0.2">
      <c r="A99" s="105" t="s">
        <v>78</v>
      </c>
      <c r="B99" s="56">
        <v>1</v>
      </c>
      <c r="C99" s="24">
        <f>SUMIF(H87:H96,"f",C87:C96)</f>
        <v>0</v>
      </c>
      <c r="D99" s="24">
        <f>SUMIF(H87:H96,"f",D87:D96)</f>
        <v>0</v>
      </c>
      <c r="E99" s="24">
        <f>SUMIF(H87:H96,"f",E87:E96)</f>
        <v>0</v>
      </c>
      <c r="F99" s="55" t="s">
        <v>13</v>
      </c>
      <c r="G99" s="56" t="s">
        <v>13</v>
      </c>
      <c r="H99" s="56" t="s">
        <v>13</v>
      </c>
      <c r="I99" s="24">
        <f>SUMIF(H87:H96,"f",I87:I96)</f>
        <v>0</v>
      </c>
      <c r="J99" s="56" t="s">
        <v>13</v>
      </c>
      <c r="K99" s="24">
        <f>SUMIF(H87:H96,"f",K87:K96)</f>
        <v>0</v>
      </c>
      <c r="L99" s="24">
        <f>SUMIF(H87:H96,"f",L87:L96)</f>
        <v>0</v>
      </c>
      <c r="M99" s="24">
        <f>SUMIF(H87:H96,"f",M87:M96)</f>
        <v>0</v>
      </c>
      <c r="N99" s="24">
        <f>SUMIF(H87:H96,"f",N87:N96)</f>
        <v>0</v>
      </c>
      <c r="O99" s="24">
        <f>SUMIF(H87:H96,"f",O87:O96)</f>
        <v>0</v>
      </c>
      <c r="P99" s="56" t="s">
        <v>13</v>
      </c>
      <c r="Q99" s="24">
        <f>SUMIF(H87:H96,"f",Q87:Q96)</f>
        <v>0</v>
      </c>
      <c r="R99" s="24">
        <f>SUMIF(H87:H96,"f",R87:R96)</f>
        <v>0</v>
      </c>
      <c r="S99" s="24">
        <f>SUMIF(H87:H96,"f",S87:S96)</f>
        <v>0</v>
      </c>
      <c r="T99" s="56" t="s">
        <v>13</v>
      </c>
      <c r="U99" s="56" t="s">
        <v>13</v>
      </c>
      <c r="V99" s="56" t="s">
        <v>13</v>
      </c>
      <c r="W99" s="56" t="s">
        <v>13</v>
      </c>
      <c r="X99" s="56" t="s">
        <v>13</v>
      </c>
      <c r="Y99"/>
      <c r="Z99"/>
      <c r="AA99"/>
      <c r="AB99"/>
    </row>
    <row r="100" spans="1:28" ht="14.5" customHeight="1" x14ac:dyDescent="0.2">
      <c r="A100" s="168" t="s">
        <v>33</v>
      </c>
      <c r="B100" s="168"/>
      <c r="C100" s="168"/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</row>
    <row r="101" spans="1:28" ht="14.5" customHeight="1" x14ac:dyDescent="0.2">
      <c r="A101" s="99" t="s">
        <v>178</v>
      </c>
      <c r="B101" s="100">
        <v>1</v>
      </c>
      <c r="C101" s="101">
        <v>4</v>
      </c>
      <c r="D101" s="55">
        <f t="shared" ref="D101:D110" si="128">IF(C101&gt;0,K101/(I101/C101),0)</f>
        <v>0</v>
      </c>
      <c r="E101" s="55">
        <f t="shared" ref="E101:E110" si="129">IF(C101&gt;0,R101/(I101/C101),0)</f>
        <v>4</v>
      </c>
      <c r="F101" s="102">
        <f t="shared" ref="F101:F110" si="130">IF(U101&gt;0,FLOOR((P101+T101)/U101,0.1),0)</f>
        <v>3.2</v>
      </c>
      <c r="G101" s="21" t="s">
        <v>15</v>
      </c>
      <c r="H101" s="21" t="s">
        <v>19</v>
      </c>
      <c r="I101" s="103">
        <f>K101+R101</f>
        <v>160</v>
      </c>
      <c r="J101" s="31">
        <f>P101+T101</f>
        <v>130</v>
      </c>
      <c r="K101" s="103">
        <f>L101+Q101</f>
        <v>0</v>
      </c>
      <c r="L101" s="103">
        <f>M101+N101</f>
        <v>0</v>
      </c>
      <c r="M101" s="100"/>
      <c r="N101" s="104">
        <f t="shared" ref="N101:N110" si="131">O101+P101</f>
        <v>0</v>
      </c>
      <c r="O101" s="100"/>
      <c r="P101" s="100"/>
      <c r="Q101" s="100"/>
      <c r="R101" s="94">
        <f t="shared" ref="R101:R110" si="132">(C101*U101)-K101</f>
        <v>160</v>
      </c>
      <c r="S101" s="92">
        <v>30</v>
      </c>
      <c r="T101" s="95">
        <f t="shared" ref="T101:T110" si="133">R101-S101</f>
        <v>130</v>
      </c>
      <c r="U101" s="99">
        <v>40</v>
      </c>
      <c r="V101" s="99">
        <v>60</v>
      </c>
      <c r="W101" s="99">
        <v>40</v>
      </c>
      <c r="X101" s="99"/>
    </row>
    <row r="102" spans="1:28" ht="14.5" customHeight="1" x14ac:dyDescent="0.2">
      <c r="A102" s="99"/>
      <c r="B102" s="100">
        <v>1</v>
      </c>
      <c r="C102" s="101"/>
      <c r="D102" s="55">
        <f t="shared" ref="D102:D109" si="134">IF(C102&gt;0,K102/(I102/C102),0)</f>
        <v>0</v>
      </c>
      <c r="E102" s="55">
        <f t="shared" ref="E102:E109" si="135">IF(C102&gt;0,R102/(I102/C102),0)</f>
        <v>0</v>
      </c>
      <c r="F102" s="102">
        <f t="shared" ref="F102:F109" si="136">IF(U102&gt;0,FLOOR((P102+T102)/U102,0.1),0)</f>
        <v>0</v>
      </c>
      <c r="G102" s="21"/>
      <c r="H102" s="21"/>
      <c r="I102" s="103">
        <f t="shared" ref="I102:I109" si="137">K102+R102</f>
        <v>0</v>
      </c>
      <c r="J102" s="31">
        <f t="shared" ref="J102:J109" si="138">P102+T102</f>
        <v>0</v>
      </c>
      <c r="K102" s="103">
        <f t="shared" ref="K102:K109" si="139">L102+Q102</f>
        <v>0</v>
      </c>
      <c r="L102" s="103">
        <f t="shared" ref="L102:L109" si="140">M102+N102</f>
        <v>0</v>
      </c>
      <c r="M102" s="100"/>
      <c r="N102" s="104">
        <f t="shared" ref="N102:N109" si="141">O102+P102</f>
        <v>0</v>
      </c>
      <c r="O102" s="100"/>
      <c r="P102" s="100"/>
      <c r="Q102" s="100"/>
      <c r="R102" s="94">
        <f t="shared" ref="R102:R109" si="142">(C102*U102)-K102</f>
        <v>0</v>
      </c>
      <c r="S102" s="92"/>
      <c r="T102" s="95">
        <f t="shared" ref="T102:T109" si="143">R102-S102</f>
        <v>0</v>
      </c>
      <c r="U102" s="99"/>
      <c r="V102" s="99"/>
      <c r="W102" s="99"/>
      <c r="X102" s="99"/>
    </row>
    <row r="103" spans="1:28" ht="14.5" customHeight="1" x14ac:dyDescent="0.2">
      <c r="A103" s="99"/>
      <c r="B103" s="100">
        <v>1</v>
      </c>
      <c r="C103" s="101"/>
      <c r="D103" s="55">
        <f t="shared" si="134"/>
        <v>0</v>
      </c>
      <c r="E103" s="55">
        <f t="shared" si="135"/>
        <v>0</v>
      </c>
      <c r="F103" s="102">
        <f t="shared" si="136"/>
        <v>0</v>
      </c>
      <c r="G103" s="21"/>
      <c r="H103" s="21"/>
      <c r="I103" s="103">
        <f t="shared" si="137"/>
        <v>0</v>
      </c>
      <c r="J103" s="31">
        <f t="shared" si="138"/>
        <v>0</v>
      </c>
      <c r="K103" s="103">
        <f t="shared" si="139"/>
        <v>0</v>
      </c>
      <c r="L103" s="103">
        <f t="shared" si="140"/>
        <v>0</v>
      </c>
      <c r="M103" s="100"/>
      <c r="N103" s="104">
        <f t="shared" si="141"/>
        <v>0</v>
      </c>
      <c r="O103" s="100"/>
      <c r="P103" s="100"/>
      <c r="Q103" s="100"/>
      <c r="R103" s="94">
        <f t="shared" si="142"/>
        <v>0</v>
      </c>
      <c r="S103" s="92"/>
      <c r="T103" s="95">
        <f t="shared" si="143"/>
        <v>0</v>
      </c>
      <c r="U103" s="99"/>
      <c r="V103" s="99"/>
      <c r="W103" s="99"/>
      <c r="X103" s="99"/>
    </row>
    <row r="104" spans="1:28" ht="14.5" customHeight="1" x14ac:dyDescent="0.2">
      <c r="A104" s="99"/>
      <c r="B104" s="100">
        <v>1</v>
      </c>
      <c r="C104" s="101"/>
      <c r="D104" s="55">
        <f t="shared" si="134"/>
        <v>0</v>
      </c>
      <c r="E104" s="55">
        <f t="shared" si="135"/>
        <v>0</v>
      </c>
      <c r="F104" s="102">
        <f t="shared" si="136"/>
        <v>0</v>
      </c>
      <c r="G104" s="21"/>
      <c r="H104" s="21"/>
      <c r="I104" s="103">
        <f t="shared" si="137"/>
        <v>0</v>
      </c>
      <c r="J104" s="31">
        <f t="shared" si="138"/>
        <v>0</v>
      </c>
      <c r="K104" s="103">
        <f t="shared" si="139"/>
        <v>0</v>
      </c>
      <c r="L104" s="103">
        <f t="shared" si="140"/>
        <v>0</v>
      </c>
      <c r="M104" s="100"/>
      <c r="N104" s="104">
        <f t="shared" si="141"/>
        <v>0</v>
      </c>
      <c r="O104" s="100"/>
      <c r="P104" s="100"/>
      <c r="Q104" s="100"/>
      <c r="R104" s="94">
        <f t="shared" si="142"/>
        <v>0</v>
      </c>
      <c r="S104" s="92"/>
      <c r="T104" s="95">
        <f t="shared" si="143"/>
        <v>0</v>
      </c>
      <c r="U104" s="99"/>
      <c r="V104" s="99"/>
      <c r="W104" s="99"/>
      <c r="X104" s="99"/>
    </row>
    <row r="105" spans="1:28" ht="14.5" customHeight="1" x14ac:dyDescent="0.2">
      <c r="A105" s="99"/>
      <c r="B105" s="100">
        <v>1</v>
      </c>
      <c r="C105" s="101"/>
      <c r="D105" s="55">
        <f t="shared" si="134"/>
        <v>0</v>
      </c>
      <c r="E105" s="55">
        <f t="shared" si="135"/>
        <v>0</v>
      </c>
      <c r="F105" s="102">
        <f t="shared" si="136"/>
        <v>0</v>
      </c>
      <c r="G105" s="21"/>
      <c r="H105" s="21"/>
      <c r="I105" s="103">
        <f t="shared" si="137"/>
        <v>0</v>
      </c>
      <c r="J105" s="31">
        <f t="shared" si="138"/>
        <v>0</v>
      </c>
      <c r="K105" s="103">
        <f t="shared" si="139"/>
        <v>0</v>
      </c>
      <c r="L105" s="103">
        <f t="shared" si="140"/>
        <v>0</v>
      </c>
      <c r="M105" s="100"/>
      <c r="N105" s="104">
        <f t="shared" si="141"/>
        <v>0</v>
      </c>
      <c r="O105" s="100"/>
      <c r="P105" s="100"/>
      <c r="Q105" s="100"/>
      <c r="R105" s="94">
        <f t="shared" si="142"/>
        <v>0</v>
      </c>
      <c r="S105" s="92"/>
      <c r="T105" s="95">
        <f t="shared" si="143"/>
        <v>0</v>
      </c>
      <c r="U105" s="99"/>
      <c r="V105" s="99"/>
      <c r="W105" s="99"/>
      <c r="X105" s="99"/>
    </row>
    <row r="106" spans="1:28" ht="14.5" customHeight="1" x14ac:dyDescent="0.2">
      <c r="A106" s="99"/>
      <c r="B106" s="100">
        <v>1</v>
      </c>
      <c r="C106" s="101"/>
      <c r="D106" s="55">
        <f t="shared" si="134"/>
        <v>0</v>
      </c>
      <c r="E106" s="55">
        <f t="shared" si="135"/>
        <v>0</v>
      </c>
      <c r="F106" s="102">
        <f t="shared" si="136"/>
        <v>0</v>
      </c>
      <c r="G106" s="21"/>
      <c r="H106" s="21"/>
      <c r="I106" s="103">
        <f t="shared" si="137"/>
        <v>0</v>
      </c>
      <c r="J106" s="31">
        <f t="shared" si="138"/>
        <v>0</v>
      </c>
      <c r="K106" s="103">
        <f t="shared" si="139"/>
        <v>0</v>
      </c>
      <c r="L106" s="103">
        <f t="shared" si="140"/>
        <v>0</v>
      </c>
      <c r="M106" s="100"/>
      <c r="N106" s="104">
        <f t="shared" si="141"/>
        <v>0</v>
      </c>
      <c r="O106" s="100"/>
      <c r="P106" s="100"/>
      <c r="Q106" s="100"/>
      <c r="R106" s="94">
        <f t="shared" si="142"/>
        <v>0</v>
      </c>
      <c r="S106" s="92"/>
      <c r="T106" s="95">
        <f t="shared" si="143"/>
        <v>0</v>
      </c>
      <c r="U106" s="99"/>
      <c r="V106" s="99"/>
      <c r="W106" s="99"/>
      <c r="X106" s="99"/>
    </row>
    <row r="107" spans="1:28" ht="14.5" customHeight="1" x14ac:dyDescent="0.2">
      <c r="A107" s="99"/>
      <c r="B107" s="100">
        <v>1</v>
      </c>
      <c r="C107" s="101"/>
      <c r="D107" s="55">
        <f t="shared" si="134"/>
        <v>0</v>
      </c>
      <c r="E107" s="55">
        <f t="shared" si="135"/>
        <v>0</v>
      </c>
      <c r="F107" s="102">
        <f t="shared" si="136"/>
        <v>0</v>
      </c>
      <c r="G107" s="21"/>
      <c r="H107" s="21"/>
      <c r="I107" s="103">
        <f t="shared" si="137"/>
        <v>0</v>
      </c>
      <c r="J107" s="31">
        <f t="shared" si="138"/>
        <v>0</v>
      </c>
      <c r="K107" s="103">
        <f t="shared" si="139"/>
        <v>0</v>
      </c>
      <c r="L107" s="103">
        <f t="shared" si="140"/>
        <v>0</v>
      </c>
      <c r="M107" s="100"/>
      <c r="N107" s="104">
        <f t="shared" si="141"/>
        <v>0</v>
      </c>
      <c r="O107" s="100"/>
      <c r="P107" s="100"/>
      <c r="Q107" s="100"/>
      <c r="R107" s="94">
        <f t="shared" si="142"/>
        <v>0</v>
      </c>
      <c r="S107" s="92"/>
      <c r="T107" s="95">
        <f t="shared" si="143"/>
        <v>0</v>
      </c>
      <c r="U107" s="99"/>
      <c r="V107" s="99"/>
      <c r="W107" s="99"/>
      <c r="X107" s="99"/>
    </row>
    <row r="108" spans="1:28" ht="14.5" customHeight="1" x14ac:dyDescent="0.2">
      <c r="A108" s="99"/>
      <c r="B108" s="100">
        <v>1</v>
      </c>
      <c r="C108" s="101"/>
      <c r="D108" s="55">
        <f t="shared" si="134"/>
        <v>0</v>
      </c>
      <c r="E108" s="55">
        <f t="shared" si="135"/>
        <v>0</v>
      </c>
      <c r="F108" s="102">
        <f t="shared" si="136"/>
        <v>0</v>
      </c>
      <c r="G108" s="21"/>
      <c r="H108" s="21"/>
      <c r="I108" s="103">
        <f t="shared" si="137"/>
        <v>0</v>
      </c>
      <c r="J108" s="31">
        <f t="shared" si="138"/>
        <v>0</v>
      </c>
      <c r="K108" s="103">
        <f t="shared" si="139"/>
        <v>0</v>
      </c>
      <c r="L108" s="103">
        <f t="shared" si="140"/>
        <v>0</v>
      </c>
      <c r="M108" s="100"/>
      <c r="N108" s="104">
        <f t="shared" si="141"/>
        <v>0</v>
      </c>
      <c r="O108" s="100"/>
      <c r="P108" s="100"/>
      <c r="Q108" s="100"/>
      <c r="R108" s="94">
        <f t="shared" si="142"/>
        <v>0</v>
      </c>
      <c r="S108" s="92"/>
      <c r="T108" s="95">
        <f t="shared" si="143"/>
        <v>0</v>
      </c>
      <c r="U108" s="99"/>
      <c r="V108" s="99"/>
      <c r="W108" s="99"/>
      <c r="X108" s="99"/>
    </row>
    <row r="109" spans="1:28" ht="14.5" customHeight="1" x14ac:dyDescent="0.2">
      <c r="A109" s="99"/>
      <c r="B109" s="100">
        <v>1</v>
      </c>
      <c r="C109" s="101"/>
      <c r="D109" s="55">
        <f t="shared" si="134"/>
        <v>0</v>
      </c>
      <c r="E109" s="55">
        <f t="shared" si="135"/>
        <v>0</v>
      </c>
      <c r="F109" s="102">
        <f t="shared" si="136"/>
        <v>0</v>
      </c>
      <c r="G109" s="21"/>
      <c r="H109" s="21"/>
      <c r="I109" s="103">
        <f t="shared" si="137"/>
        <v>0</v>
      </c>
      <c r="J109" s="31">
        <f t="shared" si="138"/>
        <v>0</v>
      </c>
      <c r="K109" s="103">
        <f t="shared" si="139"/>
        <v>0</v>
      </c>
      <c r="L109" s="103">
        <f t="shared" si="140"/>
        <v>0</v>
      </c>
      <c r="M109" s="100"/>
      <c r="N109" s="104">
        <f t="shared" si="141"/>
        <v>0</v>
      </c>
      <c r="O109" s="100"/>
      <c r="P109" s="100"/>
      <c r="Q109" s="100"/>
      <c r="R109" s="94">
        <f t="shared" si="142"/>
        <v>0</v>
      </c>
      <c r="S109" s="92"/>
      <c r="T109" s="95">
        <f t="shared" si="143"/>
        <v>0</v>
      </c>
      <c r="U109" s="99"/>
      <c r="V109" s="99"/>
      <c r="W109" s="99"/>
      <c r="X109" s="99"/>
    </row>
    <row r="110" spans="1:28" ht="14.5" customHeight="1" x14ac:dyDescent="0.2">
      <c r="A110" s="99"/>
      <c r="B110" s="100">
        <v>1</v>
      </c>
      <c r="C110" s="101"/>
      <c r="D110" s="55">
        <f t="shared" si="128"/>
        <v>0</v>
      </c>
      <c r="E110" s="55">
        <f t="shared" si="129"/>
        <v>0</v>
      </c>
      <c r="F110" s="102">
        <f t="shared" si="130"/>
        <v>0</v>
      </c>
      <c r="G110" s="21"/>
      <c r="H110" s="21"/>
      <c r="I110" s="103">
        <f t="shared" ref="I110" si="144">K110+R110</f>
        <v>0</v>
      </c>
      <c r="J110" s="31">
        <f t="shared" ref="J110" si="145">P110+T110</f>
        <v>0</v>
      </c>
      <c r="K110" s="103">
        <f t="shared" ref="K110" si="146">L110+Q110</f>
        <v>0</v>
      </c>
      <c r="L110" s="103">
        <f t="shared" ref="L110" si="147">M110+N110</f>
        <v>0</v>
      </c>
      <c r="M110" s="100"/>
      <c r="N110" s="104">
        <f t="shared" si="131"/>
        <v>0</v>
      </c>
      <c r="O110" s="100"/>
      <c r="P110" s="100"/>
      <c r="Q110" s="100"/>
      <c r="R110" s="94">
        <f t="shared" si="132"/>
        <v>0</v>
      </c>
      <c r="S110" s="92"/>
      <c r="T110" s="95">
        <f t="shared" si="133"/>
        <v>0</v>
      </c>
      <c r="U110" s="99"/>
      <c r="V110" s="99"/>
      <c r="W110" s="99"/>
      <c r="X110" s="99"/>
    </row>
    <row r="111" spans="1:28" s="27" customFormat="1" ht="14.5" customHeight="1" x14ac:dyDescent="0.2">
      <c r="A111" s="105" t="s">
        <v>77</v>
      </c>
      <c r="B111" s="56">
        <v>1</v>
      </c>
      <c r="C111" s="24">
        <f>SUM(C101:C110)</f>
        <v>4</v>
      </c>
      <c r="D111" s="24">
        <f>SUM(D101:D110)</f>
        <v>0</v>
      </c>
      <c r="E111" s="24">
        <f>SUM(E101:E110)</f>
        <v>4</v>
      </c>
      <c r="F111" s="55" t="s">
        <v>13</v>
      </c>
      <c r="G111" s="56" t="s">
        <v>13</v>
      </c>
      <c r="H111" s="56" t="s">
        <v>13</v>
      </c>
      <c r="I111" s="24">
        <f>SUM(I101:I110)</f>
        <v>160</v>
      </c>
      <c r="J111" s="55" t="s">
        <v>13</v>
      </c>
      <c r="K111" s="24">
        <f>SUM(K101:K110)</f>
        <v>0</v>
      </c>
      <c r="L111" s="24">
        <f>SUM(L101:L110)</f>
        <v>0</v>
      </c>
      <c r="M111" s="24">
        <f>SUM(M101:M110)</f>
        <v>0</v>
      </c>
      <c r="N111" s="24">
        <f>SUM(N101:N110)</f>
        <v>0</v>
      </c>
      <c r="O111" s="24">
        <f>SUM(O101:O110)</f>
        <v>0</v>
      </c>
      <c r="P111" s="55" t="s">
        <v>13</v>
      </c>
      <c r="Q111" s="24">
        <f>SUM(Q101:Q110)</f>
        <v>0</v>
      </c>
      <c r="R111" s="24">
        <f>SUM(R101:R110)</f>
        <v>160</v>
      </c>
      <c r="S111" s="24">
        <f>SUM(S101:S110)</f>
        <v>30</v>
      </c>
      <c r="T111" s="55" t="s">
        <v>13</v>
      </c>
      <c r="U111" s="56" t="s">
        <v>13</v>
      </c>
      <c r="V111" s="56" t="s">
        <v>13</v>
      </c>
      <c r="W111" s="56" t="s">
        <v>13</v>
      </c>
      <c r="X111" s="56" t="s">
        <v>13</v>
      </c>
      <c r="Y111"/>
      <c r="Z111"/>
      <c r="AA111"/>
      <c r="AB111"/>
    </row>
    <row r="112" spans="1:28" s="27" customFormat="1" ht="14.5" customHeight="1" x14ac:dyDescent="0.2">
      <c r="A112" s="105" t="s">
        <v>26</v>
      </c>
      <c r="B112" s="56">
        <v>1</v>
      </c>
      <c r="C112" s="55" t="s">
        <v>13</v>
      </c>
      <c r="D112" s="55" t="s">
        <v>13</v>
      </c>
      <c r="E112" s="55" t="s">
        <v>13</v>
      </c>
      <c r="F112" s="24">
        <f>SUM(F101:F110)</f>
        <v>3.2</v>
      </c>
      <c r="G112" s="56" t="s">
        <v>13</v>
      </c>
      <c r="H112" s="56" t="s">
        <v>13</v>
      </c>
      <c r="I112" s="56" t="s">
        <v>13</v>
      </c>
      <c r="J112" s="24">
        <f>SUM(J101:J110)</f>
        <v>130</v>
      </c>
      <c r="K112" s="56" t="s">
        <v>13</v>
      </c>
      <c r="L112" s="56" t="s">
        <v>13</v>
      </c>
      <c r="M112" s="56" t="s">
        <v>13</v>
      </c>
      <c r="N112" s="56" t="s">
        <v>13</v>
      </c>
      <c r="O112" s="56" t="s">
        <v>13</v>
      </c>
      <c r="P112" s="24">
        <f>SUM(P101:P110)</f>
        <v>0</v>
      </c>
      <c r="Q112" s="56" t="s">
        <v>13</v>
      </c>
      <c r="R112" s="56" t="s">
        <v>13</v>
      </c>
      <c r="S112" s="56" t="s">
        <v>13</v>
      </c>
      <c r="T112" s="24">
        <f>SUM(T101:T110)</f>
        <v>130</v>
      </c>
      <c r="U112" s="31" t="s">
        <v>13</v>
      </c>
      <c r="V112" s="56" t="s">
        <v>13</v>
      </c>
      <c r="W112" s="56" t="s">
        <v>13</v>
      </c>
      <c r="X112" s="56" t="s">
        <v>13</v>
      </c>
      <c r="Y112"/>
      <c r="Z112"/>
      <c r="AA112"/>
      <c r="AB112"/>
    </row>
    <row r="113" spans="1:28" s="27" customFormat="1" ht="15" customHeight="1" x14ac:dyDescent="0.2">
      <c r="A113" s="105" t="s">
        <v>78</v>
      </c>
      <c r="B113" s="56">
        <v>1</v>
      </c>
      <c r="C113" s="24">
        <f>SUMIF(H101:H110,"f",C101:C110)</f>
        <v>4</v>
      </c>
      <c r="D113" s="24">
        <f>SUMIF(H101:H110,"f",D101:D110)</f>
        <v>0</v>
      </c>
      <c r="E113" s="24">
        <f>SUMIF(H101:H110,"f",E101:E110)</f>
        <v>4</v>
      </c>
      <c r="F113" s="55" t="s">
        <v>13</v>
      </c>
      <c r="G113" s="56" t="s">
        <v>13</v>
      </c>
      <c r="H113" s="56" t="s">
        <v>13</v>
      </c>
      <c r="I113" s="24">
        <f>SUMIF(H101:H110,"f",I101:I110)</f>
        <v>160</v>
      </c>
      <c r="J113" s="56" t="s">
        <v>13</v>
      </c>
      <c r="K113" s="24">
        <f>SUMIF(H101:H110,"f",K101:K110)</f>
        <v>0</v>
      </c>
      <c r="L113" s="24">
        <f>SUMIF(H101:H110,"f",L101:L110)</f>
        <v>0</v>
      </c>
      <c r="M113" s="24">
        <f>SUMIF(H101:H110,"f",M101:M110)</f>
        <v>0</v>
      </c>
      <c r="N113" s="24">
        <f>SUMIF(H101:H110,"f",N101:N110)</f>
        <v>0</v>
      </c>
      <c r="O113" s="24">
        <f>SUMIF(H101:H110,"f",O101:O110)</f>
        <v>0</v>
      </c>
      <c r="P113" s="56" t="s">
        <v>13</v>
      </c>
      <c r="Q113" s="24">
        <f>SUMIF(H101:H110,"f",Q101:Q110)</f>
        <v>0</v>
      </c>
      <c r="R113" s="24">
        <f>SUMIF(H101:H110,"f",R101:R110)</f>
        <v>160</v>
      </c>
      <c r="S113" s="24">
        <f>SUMIF(H101:H110,"f",S101:S110)</f>
        <v>30</v>
      </c>
      <c r="T113" s="56" t="s">
        <v>13</v>
      </c>
      <c r="U113" s="56" t="s">
        <v>13</v>
      </c>
      <c r="V113" s="56" t="s">
        <v>13</v>
      </c>
      <c r="W113" s="56" t="s">
        <v>13</v>
      </c>
      <c r="X113" s="56" t="s">
        <v>13</v>
      </c>
      <c r="Y113"/>
      <c r="Z113"/>
      <c r="AA113"/>
      <c r="AB113"/>
    </row>
    <row r="114" spans="1:28" s="36" customFormat="1" ht="17" x14ac:dyDescent="0.2">
      <c r="A114" s="111" t="s">
        <v>76</v>
      </c>
      <c r="B114" s="112">
        <v>1</v>
      </c>
      <c r="C114" s="113">
        <f>SUM(C27,C41,C55,C69,C83,C97,C111)</f>
        <v>30</v>
      </c>
      <c r="D114" s="113">
        <f>SUM(D27,D41,D55,D69,D83,D97,D111)</f>
        <v>17.10962962962963</v>
      </c>
      <c r="E114" s="113">
        <f>SUM(E27,E41,E55,E69,E83,E97,E111)</f>
        <v>12.89037037037037</v>
      </c>
      <c r="F114" s="113">
        <f>SUM(F28,F42,F56,F70,F84,F98,F112)</f>
        <v>12.899999999999999</v>
      </c>
      <c r="G114" s="114" t="s">
        <v>13</v>
      </c>
      <c r="H114" s="114" t="s">
        <v>13</v>
      </c>
      <c r="I114" s="113">
        <f>SUM(I27,I41,I55,I69,I83,I97,I111)</f>
        <v>894.5</v>
      </c>
      <c r="J114" s="113">
        <f>SUM(J28,J42,J56,J70,J84,J98,J112)</f>
        <v>408.5</v>
      </c>
      <c r="K114" s="113">
        <f>SUM(K27,K41,K55,K69,K83,K97,K111)</f>
        <v>485</v>
      </c>
      <c r="L114" s="113">
        <f>SUM(L27,L41,L55,L69,L83,L97,L111)</f>
        <v>458</v>
      </c>
      <c r="M114" s="113">
        <f>SUM(M27,M41,M55,M69,M83,M97,M111)</f>
        <v>203</v>
      </c>
      <c r="N114" s="113">
        <f>SUM(N27,N41,N55,N69,N83,N97,N111)</f>
        <v>255</v>
      </c>
      <c r="O114" s="113">
        <f>SUM(O27,O41,O55,O69,O83,O97,O111)</f>
        <v>45</v>
      </c>
      <c r="P114" s="113">
        <f>SUM(P28,P42,P56,P70,P84,P98,P112)</f>
        <v>210</v>
      </c>
      <c r="Q114" s="113">
        <f>SUM(Q27,Q41,Q55,Q69,Q83,Q97,Q111)</f>
        <v>27</v>
      </c>
      <c r="R114" s="113">
        <f>SUM(R27,R41,R55,R69,R83,R97,R111)</f>
        <v>409.5</v>
      </c>
      <c r="S114" s="113">
        <f>SUM(S27,S41,S55,S69,S83,S97,S111)</f>
        <v>211</v>
      </c>
      <c r="T114" s="113">
        <f>SUM(T28,T42,T56,T70,T84,T98,T112)</f>
        <v>198.5</v>
      </c>
      <c r="U114" s="114" t="s">
        <v>13</v>
      </c>
      <c r="V114" s="114" t="s">
        <v>13</v>
      </c>
      <c r="W114" s="114" t="s">
        <v>13</v>
      </c>
      <c r="X114" s="114" t="s">
        <v>13</v>
      </c>
      <c r="Y114" s="32"/>
      <c r="Z114"/>
      <c r="AA114"/>
      <c r="AB114"/>
    </row>
    <row r="115" spans="1:28" ht="25" customHeight="1" x14ac:dyDescent="0.2">
      <c r="A115" s="195" t="s">
        <v>79</v>
      </c>
      <c r="B115" s="195"/>
      <c r="C115" s="195"/>
      <c r="D115" s="195"/>
      <c r="E115" s="195"/>
      <c r="F115" s="195"/>
      <c r="G115" s="195"/>
      <c r="H115" s="195"/>
      <c r="I115" s="195"/>
      <c r="J115" s="195"/>
      <c r="K115" s="195"/>
      <c r="L115" s="195"/>
      <c r="M115" s="195"/>
      <c r="N115" s="195"/>
      <c r="O115" s="195"/>
      <c r="P115" s="195"/>
      <c r="Q115" s="195"/>
      <c r="R115" s="195"/>
      <c r="S115" s="195"/>
      <c r="T115" s="195"/>
      <c r="U115" s="195"/>
      <c r="V115" s="195"/>
      <c r="W115" s="195"/>
      <c r="X115" s="195"/>
    </row>
    <row r="116" spans="1:28" x14ac:dyDescent="0.2">
      <c r="A116" s="168" t="s">
        <v>28</v>
      </c>
      <c r="B116" s="168"/>
      <c r="C116" s="168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</row>
    <row r="117" spans="1:28" x14ac:dyDescent="0.2">
      <c r="A117" s="99" t="s">
        <v>138</v>
      </c>
      <c r="B117" s="100">
        <v>2</v>
      </c>
      <c r="C117" s="101">
        <v>2</v>
      </c>
      <c r="D117" s="55">
        <f t="shared" ref="D117:D126" si="148">IF(C117&gt;0,K117/(I117/C117),0)</f>
        <v>1.0666666666666667</v>
      </c>
      <c r="E117" s="55">
        <f t="shared" ref="E117:E126" si="149">IF(C117&gt;0,R117/(I117/C117),0)</f>
        <v>0.93333333333333335</v>
      </c>
      <c r="F117" s="102">
        <f t="shared" ref="F117:F126" si="150">IF(U117&gt;0,FLOOR((P117+T117)/U117,0.1),0)</f>
        <v>1.6</v>
      </c>
      <c r="G117" s="21" t="s">
        <v>20</v>
      </c>
      <c r="H117" s="21" t="s">
        <v>19</v>
      </c>
      <c r="I117" s="103">
        <f>K117+R117</f>
        <v>60</v>
      </c>
      <c r="J117" s="31">
        <f>P117+T117</f>
        <v>48</v>
      </c>
      <c r="K117" s="103">
        <f>L117+Q117</f>
        <v>32</v>
      </c>
      <c r="L117" s="103">
        <f>M117+N117</f>
        <v>30</v>
      </c>
      <c r="M117" s="100"/>
      <c r="N117" s="104">
        <f t="shared" ref="N117:N126" si="151">O117+P117</f>
        <v>30</v>
      </c>
      <c r="O117" s="100"/>
      <c r="P117" s="100">
        <v>30</v>
      </c>
      <c r="Q117" s="100">
        <v>2</v>
      </c>
      <c r="R117" s="94">
        <f t="shared" ref="R117:R126" si="152">(C117*U117)-K117</f>
        <v>28</v>
      </c>
      <c r="S117" s="92">
        <v>10</v>
      </c>
      <c r="T117" s="95">
        <f t="shared" ref="T117:T126" si="153">R117-S117</f>
        <v>18</v>
      </c>
      <c r="U117" s="96">
        <v>30</v>
      </c>
      <c r="V117" s="99">
        <v>90</v>
      </c>
      <c r="W117" s="99">
        <v>10</v>
      </c>
      <c r="X117" s="99"/>
    </row>
    <row r="118" spans="1:28" ht="28" x14ac:dyDescent="0.2">
      <c r="A118" s="91" t="s">
        <v>118</v>
      </c>
      <c r="B118" s="92">
        <v>2</v>
      </c>
      <c r="C118" s="93">
        <v>2</v>
      </c>
      <c r="D118" s="55">
        <f t="shared" si="148"/>
        <v>1</v>
      </c>
      <c r="E118" s="55">
        <f t="shared" si="149"/>
        <v>1</v>
      </c>
      <c r="F118" s="55">
        <f t="shared" si="150"/>
        <v>0</v>
      </c>
      <c r="G118" s="84" t="s">
        <v>20</v>
      </c>
      <c r="H118" s="84" t="s">
        <v>19</v>
      </c>
      <c r="I118" s="31">
        <f t="shared" ref="I118:I126" si="154">K118+R118</f>
        <v>60</v>
      </c>
      <c r="J118" s="31">
        <f t="shared" ref="J118:J126" si="155">P118+T118</f>
        <v>0</v>
      </c>
      <c r="K118" s="31">
        <f t="shared" ref="K118:K126" si="156">L118+Q118</f>
        <v>30</v>
      </c>
      <c r="L118" s="31">
        <f t="shared" ref="L118:L126" si="157">M118+N118</f>
        <v>30</v>
      </c>
      <c r="M118" s="92">
        <v>30</v>
      </c>
      <c r="N118" s="56">
        <f t="shared" si="151"/>
        <v>0</v>
      </c>
      <c r="O118" s="92"/>
      <c r="P118" s="92"/>
      <c r="Q118" s="92"/>
      <c r="R118" s="94">
        <f t="shared" si="152"/>
        <v>30</v>
      </c>
      <c r="S118" s="92">
        <v>30</v>
      </c>
      <c r="T118" s="95">
        <f t="shared" si="153"/>
        <v>0</v>
      </c>
      <c r="U118" s="96">
        <v>30</v>
      </c>
      <c r="V118" s="97"/>
      <c r="W118" s="97"/>
      <c r="X118" s="97"/>
    </row>
    <row r="119" spans="1:28" x14ac:dyDescent="0.2">
      <c r="A119" s="99"/>
      <c r="B119" s="100">
        <v>2</v>
      </c>
      <c r="C119" s="101"/>
      <c r="D119" s="55">
        <f t="shared" ref="D119:D125" si="158">IF(C119&gt;0,K119/(I119/C119),0)</f>
        <v>0</v>
      </c>
      <c r="E119" s="55">
        <f t="shared" ref="E119:E125" si="159">IF(C119&gt;0,R119/(I119/C119),0)</f>
        <v>0</v>
      </c>
      <c r="F119" s="102">
        <f t="shared" ref="F119:F125" si="160">IF(U119&gt;0,FLOOR((P119+T119)/U119,0.1),0)</f>
        <v>0</v>
      </c>
      <c r="G119" s="21"/>
      <c r="H119" s="21"/>
      <c r="I119" s="103">
        <f t="shared" ref="I119:I125" si="161">K119+R119</f>
        <v>0</v>
      </c>
      <c r="J119" s="31">
        <f t="shared" ref="J119:J125" si="162">P119+T119</f>
        <v>0</v>
      </c>
      <c r="K119" s="103">
        <f t="shared" ref="K119:K125" si="163">L119+Q119</f>
        <v>0</v>
      </c>
      <c r="L119" s="103">
        <f t="shared" ref="L119:L125" si="164">M119+N119</f>
        <v>0</v>
      </c>
      <c r="M119" s="100"/>
      <c r="N119" s="104">
        <f t="shared" ref="N119:N125" si="165">O119+P119</f>
        <v>0</v>
      </c>
      <c r="O119" s="100"/>
      <c r="P119" s="100"/>
      <c r="Q119" s="100"/>
      <c r="R119" s="94">
        <f t="shared" ref="R119:R125" si="166">(C119*U119)-K119</f>
        <v>0</v>
      </c>
      <c r="S119" s="92"/>
      <c r="T119" s="95">
        <f t="shared" ref="T119:T125" si="167">R119-S119</f>
        <v>0</v>
      </c>
      <c r="U119" s="96"/>
      <c r="V119" s="99"/>
      <c r="W119" s="99"/>
      <c r="X119" s="99"/>
    </row>
    <row r="120" spans="1:28" x14ac:dyDescent="0.2">
      <c r="A120" s="99"/>
      <c r="B120" s="100">
        <v>2</v>
      </c>
      <c r="C120" s="101"/>
      <c r="D120" s="55">
        <f t="shared" si="158"/>
        <v>0</v>
      </c>
      <c r="E120" s="55">
        <f t="shared" si="159"/>
        <v>0</v>
      </c>
      <c r="F120" s="102">
        <f t="shared" si="160"/>
        <v>0</v>
      </c>
      <c r="G120" s="21"/>
      <c r="H120" s="21"/>
      <c r="I120" s="103">
        <f t="shared" si="161"/>
        <v>0</v>
      </c>
      <c r="J120" s="31">
        <f t="shared" si="162"/>
        <v>0</v>
      </c>
      <c r="K120" s="103">
        <f t="shared" si="163"/>
        <v>0</v>
      </c>
      <c r="L120" s="103">
        <f t="shared" si="164"/>
        <v>0</v>
      </c>
      <c r="M120" s="100"/>
      <c r="N120" s="104">
        <f t="shared" si="165"/>
        <v>0</v>
      </c>
      <c r="O120" s="100"/>
      <c r="P120" s="100"/>
      <c r="Q120" s="100"/>
      <c r="R120" s="94">
        <f t="shared" si="166"/>
        <v>0</v>
      </c>
      <c r="S120" s="92"/>
      <c r="T120" s="95">
        <f t="shared" si="167"/>
        <v>0</v>
      </c>
      <c r="U120" s="96"/>
      <c r="V120" s="99"/>
      <c r="W120" s="99"/>
      <c r="X120" s="99"/>
    </row>
    <row r="121" spans="1:28" x14ac:dyDescent="0.2">
      <c r="A121" s="99"/>
      <c r="B121" s="100">
        <v>2</v>
      </c>
      <c r="C121" s="101"/>
      <c r="D121" s="55">
        <f t="shared" si="158"/>
        <v>0</v>
      </c>
      <c r="E121" s="55">
        <f t="shared" si="159"/>
        <v>0</v>
      </c>
      <c r="F121" s="102">
        <f t="shared" si="160"/>
        <v>0</v>
      </c>
      <c r="G121" s="21"/>
      <c r="H121" s="21"/>
      <c r="I121" s="103">
        <f t="shared" si="161"/>
        <v>0</v>
      </c>
      <c r="J121" s="31">
        <f t="shared" si="162"/>
        <v>0</v>
      </c>
      <c r="K121" s="103">
        <f t="shared" si="163"/>
        <v>0</v>
      </c>
      <c r="L121" s="103">
        <f t="shared" si="164"/>
        <v>0</v>
      </c>
      <c r="M121" s="100"/>
      <c r="N121" s="104">
        <f t="shared" si="165"/>
        <v>0</v>
      </c>
      <c r="O121" s="100"/>
      <c r="P121" s="100"/>
      <c r="Q121" s="100"/>
      <c r="R121" s="94">
        <f t="shared" si="166"/>
        <v>0</v>
      </c>
      <c r="S121" s="92"/>
      <c r="T121" s="95">
        <f t="shared" si="167"/>
        <v>0</v>
      </c>
      <c r="U121" s="96"/>
      <c r="V121" s="99"/>
      <c r="W121" s="99"/>
      <c r="X121" s="99"/>
    </row>
    <row r="122" spans="1:28" x14ac:dyDescent="0.2">
      <c r="A122" s="99"/>
      <c r="B122" s="100">
        <v>2</v>
      </c>
      <c r="C122" s="101"/>
      <c r="D122" s="55">
        <f t="shared" si="158"/>
        <v>0</v>
      </c>
      <c r="E122" s="55">
        <f t="shared" si="159"/>
        <v>0</v>
      </c>
      <c r="F122" s="102">
        <f t="shared" si="160"/>
        <v>0</v>
      </c>
      <c r="G122" s="21"/>
      <c r="H122" s="21"/>
      <c r="I122" s="103">
        <f t="shared" si="161"/>
        <v>0</v>
      </c>
      <c r="J122" s="31">
        <f t="shared" si="162"/>
        <v>0</v>
      </c>
      <c r="K122" s="103">
        <f t="shared" si="163"/>
        <v>0</v>
      </c>
      <c r="L122" s="103">
        <f t="shared" si="164"/>
        <v>0</v>
      </c>
      <c r="M122" s="100"/>
      <c r="N122" s="104">
        <f t="shared" si="165"/>
        <v>0</v>
      </c>
      <c r="O122" s="100"/>
      <c r="P122" s="100"/>
      <c r="Q122" s="100"/>
      <c r="R122" s="94">
        <f t="shared" si="166"/>
        <v>0</v>
      </c>
      <c r="S122" s="92"/>
      <c r="T122" s="95">
        <f t="shared" si="167"/>
        <v>0</v>
      </c>
      <c r="U122" s="96"/>
      <c r="V122" s="99"/>
      <c r="W122" s="99"/>
      <c r="X122" s="99"/>
    </row>
    <row r="123" spans="1:28" x14ac:dyDescent="0.2">
      <c r="A123" s="99"/>
      <c r="B123" s="100">
        <v>2</v>
      </c>
      <c r="C123" s="101"/>
      <c r="D123" s="55">
        <f t="shared" si="158"/>
        <v>0</v>
      </c>
      <c r="E123" s="55">
        <f t="shared" si="159"/>
        <v>0</v>
      </c>
      <c r="F123" s="102">
        <f t="shared" si="160"/>
        <v>0</v>
      </c>
      <c r="G123" s="21"/>
      <c r="H123" s="21"/>
      <c r="I123" s="103">
        <f t="shared" si="161"/>
        <v>0</v>
      </c>
      <c r="J123" s="31">
        <f t="shared" si="162"/>
        <v>0</v>
      </c>
      <c r="K123" s="103">
        <f t="shared" si="163"/>
        <v>0</v>
      </c>
      <c r="L123" s="103">
        <f t="shared" si="164"/>
        <v>0</v>
      </c>
      <c r="M123" s="100"/>
      <c r="N123" s="104">
        <f t="shared" si="165"/>
        <v>0</v>
      </c>
      <c r="O123" s="100"/>
      <c r="P123" s="100"/>
      <c r="Q123" s="100"/>
      <c r="R123" s="94">
        <f t="shared" si="166"/>
        <v>0</v>
      </c>
      <c r="S123" s="92"/>
      <c r="T123" s="95">
        <f t="shared" si="167"/>
        <v>0</v>
      </c>
      <c r="U123" s="96"/>
      <c r="V123" s="99"/>
      <c r="W123" s="99"/>
      <c r="X123" s="99"/>
    </row>
    <row r="124" spans="1:28" x14ac:dyDescent="0.2">
      <c r="A124" s="99"/>
      <c r="B124" s="100">
        <v>2</v>
      </c>
      <c r="C124" s="101"/>
      <c r="D124" s="55">
        <f t="shared" si="158"/>
        <v>0</v>
      </c>
      <c r="E124" s="55">
        <f t="shared" si="159"/>
        <v>0</v>
      </c>
      <c r="F124" s="102">
        <f t="shared" si="160"/>
        <v>0</v>
      </c>
      <c r="G124" s="21"/>
      <c r="H124" s="21"/>
      <c r="I124" s="103">
        <f t="shared" si="161"/>
        <v>0</v>
      </c>
      <c r="J124" s="31">
        <f t="shared" si="162"/>
        <v>0</v>
      </c>
      <c r="K124" s="103">
        <f t="shared" si="163"/>
        <v>0</v>
      </c>
      <c r="L124" s="103">
        <f t="shared" si="164"/>
        <v>0</v>
      </c>
      <c r="M124" s="100"/>
      <c r="N124" s="104">
        <f t="shared" si="165"/>
        <v>0</v>
      </c>
      <c r="O124" s="100"/>
      <c r="P124" s="100"/>
      <c r="Q124" s="100"/>
      <c r="R124" s="94">
        <f t="shared" si="166"/>
        <v>0</v>
      </c>
      <c r="S124" s="92"/>
      <c r="T124" s="95">
        <f t="shared" si="167"/>
        <v>0</v>
      </c>
      <c r="U124" s="96"/>
      <c r="V124" s="99"/>
      <c r="W124" s="99"/>
      <c r="X124" s="99"/>
    </row>
    <row r="125" spans="1:28" x14ac:dyDescent="0.2">
      <c r="A125" s="99"/>
      <c r="B125" s="100">
        <v>2</v>
      </c>
      <c r="C125" s="101"/>
      <c r="D125" s="55">
        <f t="shared" si="158"/>
        <v>0</v>
      </c>
      <c r="E125" s="55">
        <f t="shared" si="159"/>
        <v>0</v>
      </c>
      <c r="F125" s="102">
        <f t="shared" si="160"/>
        <v>0</v>
      </c>
      <c r="G125" s="21"/>
      <c r="H125" s="21"/>
      <c r="I125" s="103">
        <f t="shared" si="161"/>
        <v>0</v>
      </c>
      <c r="J125" s="31">
        <f t="shared" si="162"/>
        <v>0</v>
      </c>
      <c r="K125" s="103">
        <f t="shared" si="163"/>
        <v>0</v>
      </c>
      <c r="L125" s="103">
        <f t="shared" si="164"/>
        <v>0</v>
      </c>
      <c r="M125" s="100"/>
      <c r="N125" s="104">
        <f t="shared" si="165"/>
        <v>0</v>
      </c>
      <c r="O125" s="100"/>
      <c r="P125" s="100"/>
      <c r="Q125" s="100"/>
      <c r="R125" s="94">
        <f t="shared" si="166"/>
        <v>0</v>
      </c>
      <c r="S125" s="92"/>
      <c r="T125" s="95">
        <f t="shared" si="167"/>
        <v>0</v>
      </c>
      <c r="U125" s="96"/>
      <c r="V125" s="99"/>
      <c r="W125" s="99"/>
      <c r="X125" s="99"/>
    </row>
    <row r="126" spans="1:28" x14ac:dyDescent="0.2">
      <c r="A126" s="99"/>
      <c r="B126" s="100">
        <v>2</v>
      </c>
      <c r="C126" s="101"/>
      <c r="D126" s="55">
        <f t="shared" si="148"/>
        <v>0</v>
      </c>
      <c r="E126" s="55">
        <f t="shared" si="149"/>
        <v>0</v>
      </c>
      <c r="F126" s="102">
        <f t="shared" si="150"/>
        <v>0</v>
      </c>
      <c r="G126" s="21"/>
      <c r="H126" s="21"/>
      <c r="I126" s="103">
        <f t="shared" si="154"/>
        <v>0</v>
      </c>
      <c r="J126" s="31">
        <f t="shared" si="155"/>
        <v>0</v>
      </c>
      <c r="K126" s="103">
        <f t="shared" si="156"/>
        <v>0</v>
      </c>
      <c r="L126" s="103">
        <f t="shared" si="157"/>
        <v>0</v>
      </c>
      <c r="M126" s="100"/>
      <c r="N126" s="104">
        <f t="shared" si="151"/>
        <v>0</v>
      </c>
      <c r="O126" s="100"/>
      <c r="P126" s="100"/>
      <c r="Q126" s="100"/>
      <c r="R126" s="94">
        <f t="shared" si="152"/>
        <v>0</v>
      </c>
      <c r="S126" s="92"/>
      <c r="T126" s="95">
        <f t="shared" si="153"/>
        <v>0</v>
      </c>
      <c r="U126" s="96"/>
      <c r="V126" s="99"/>
      <c r="W126" s="99"/>
      <c r="X126" s="99"/>
    </row>
    <row r="127" spans="1:28" x14ac:dyDescent="0.2">
      <c r="A127" s="105" t="s">
        <v>77</v>
      </c>
      <c r="B127" s="56">
        <v>2</v>
      </c>
      <c r="C127" s="24">
        <f>SUM(C117:C126)</f>
        <v>4</v>
      </c>
      <c r="D127" s="24">
        <f>SUM(D117:D126)</f>
        <v>2.0666666666666664</v>
      </c>
      <c r="E127" s="24">
        <f>SUM(E117:E126)</f>
        <v>1.9333333333333333</v>
      </c>
      <c r="F127" s="55" t="s">
        <v>13</v>
      </c>
      <c r="G127" s="56" t="s">
        <v>13</v>
      </c>
      <c r="H127" s="56" t="s">
        <v>13</v>
      </c>
      <c r="I127" s="24">
        <f>SUM(I117:I126)</f>
        <v>120</v>
      </c>
      <c r="J127" s="55" t="s">
        <v>13</v>
      </c>
      <c r="K127" s="24">
        <f>SUM(K117:K126)</f>
        <v>62</v>
      </c>
      <c r="L127" s="24">
        <f>SUM(L117:L126)</f>
        <v>60</v>
      </c>
      <c r="M127" s="24">
        <f>SUM(M117:M126)</f>
        <v>30</v>
      </c>
      <c r="N127" s="24">
        <f>SUM(N117:N126)</f>
        <v>30</v>
      </c>
      <c r="O127" s="24">
        <f>SUM(O117:O126)</f>
        <v>0</v>
      </c>
      <c r="P127" s="55" t="s">
        <v>13</v>
      </c>
      <c r="Q127" s="24">
        <f>SUM(Q117:Q126)</f>
        <v>2</v>
      </c>
      <c r="R127" s="24">
        <f>SUM(R117:R126)</f>
        <v>58</v>
      </c>
      <c r="S127" s="24">
        <f>SUM(S117:S126)</f>
        <v>40</v>
      </c>
      <c r="T127" s="55" t="s">
        <v>13</v>
      </c>
      <c r="U127" s="56" t="s">
        <v>13</v>
      </c>
      <c r="V127" s="56" t="s">
        <v>13</v>
      </c>
      <c r="W127" s="56" t="s">
        <v>13</v>
      </c>
      <c r="X127" s="56" t="s">
        <v>13</v>
      </c>
    </row>
    <row r="128" spans="1:28" x14ac:dyDescent="0.2">
      <c r="A128" s="105" t="s">
        <v>26</v>
      </c>
      <c r="B128" s="56">
        <v>2</v>
      </c>
      <c r="C128" s="55" t="s">
        <v>13</v>
      </c>
      <c r="D128" s="55" t="s">
        <v>13</v>
      </c>
      <c r="E128" s="55" t="s">
        <v>13</v>
      </c>
      <c r="F128" s="24">
        <f>SUM(F117:F126)</f>
        <v>1.6</v>
      </c>
      <c r="G128" s="56" t="s">
        <v>13</v>
      </c>
      <c r="H128" s="56" t="s">
        <v>13</v>
      </c>
      <c r="I128" s="56" t="s">
        <v>13</v>
      </c>
      <c r="J128" s="24">
        <f>SUM(J117:J126)</f>
        <v>48</v>
      </c>
      <c r="K128" s="56" t="s">
        <v>13</v>
      </c>
      <c r="L128" s="56" t="s">
        <v>13</v>
      </c>
      <c r="M128" s="56" t="s">
        <v>13</v>
      </c>
      <c r="N128" s="56" t="s">
        <v>13</v>
      </c>
      <c r="O128" s="56" t="s">
        <v>13</v>
      </c>
      <c r="P128" s="24">
        <f>SUM(P117:P126)</f>
        <v>30</v>
      </c>
      <c r="Q128" s="56" t="s">
        <v>13</v>
      </c>
      <c r="R128" s="56" t="s">
        <v>13</v>
      </c>
      <c r="S128" s="56" t="s">
        <v>13</v>
      </c>
      <c r="T128" s="24">
        <f>SUM(T117:T126)</f>
        <v>18</v>
      </c>
      <c r="U128" s="31" t="s">
        <v>13</v>
      </c>
      <c r="V128" s="56" t="s">
        <v>13</v>
      </c>
      <c r="W128" s="56" t="s">
        <v>13</v>
      </c>
      <c r="X128" s="56" t="s">
        <v>13</v>
      </c>
    </row>
    <row r="129" spans="1:24" x14ac:dyDescent="0.2">
      <c r="A129" s="105" t="s">
        <v>78</v>
      </c>
      <c r="B129" s="56">
        <v>2</v>
      </c>
      <c r="C129" s="24">
        <f>SUMIF(H117:H126,"f",C117:C126)</f>
        <v>4</v>
      </c>
      <c r="D129" s="24">
        <f>SUMIF(H117:H126,"f",D117:D126)</f>
        <v>2.0666666666666664</v>
      </c>
      <c r="E129" s="24">
        <f>SUMIF(H117:H126,"f",E117:E126)</f>
        <v>1.9333333333333333</v>
      </c>
      <c r="F129" s="55" t="s">
        <v>13</v>
      </c>
      <c r="G129" s="56" t="s">
        <v>13</v>
      </c>
      <c r="H129" s="56" t="s">
        <v>13</v>
      </c>
      <c r="I129" s="24">
        <f>SUMIF(H117:H126,"f",I117:I126)</f>
        <v>120</v>
      </c>
      <c r="J129" s="56" t="s">
        <v>13</v>
      </c>
      <c r="K129" s="24">
        <f>SUMIF(H117:H126,"f",K117:K126)</f>
        <v>62</v>
      </c>
      <c r="L129" s="24">
        <f>SUMIF(H117:H126,"f",L117:L126)</f>
        <v>60</v>
      </c>
      <c r="M129" s="24">
        <f>SUMIF(H117:H126,"f",M117:M126)</f>
        <v>30</v>
      </c>
      <c r="N129" s="24">
        <f>SUMIF(H117:H126,"f",N117:N126)</f>
        <v>30</v>
      </c>
      <c r="O129" s="24">
        <f>SUMIF(H117:H126,"f",O117:O126)</f>
        <v>0</v>
      </c>
      <c r="P129" s="56" t="s">
        <v>13</v>
      </c>
      <c r="Q129" s="24">
        <f>SUMIF(H117:H126,"f",Q117:Q126)</f>
        <v>2</v>
      </c>
      <c r="R129" s="24">
        <f>SUMIF(H117:H126,"f",R117:R126)</f>
        <v>58</v>
      </c>
      <c r="S129" s="24">
        <f>SUMIF(H117:H126,"f",S117:S126)</f>
        <v>40</v>
      </c>
      <c r="T129" s="56" t="s">
        <v>13</v>
      </c>
      <c r="U129" s="56" t="s">
        <v>13</v>
      </c>
      <c r="V129" s="56" t="s">
        <v>13</v>
      </c>
      <c r="W129" s="56" t="s">
        <v>13</v>
      </c>
      <c r="X129" s="56" t="s">
        <v>13</v>
      </c>
    </row>
    <row r="130" spans="1:24" x14ac:dyDescent="0.2">
      <c r="A130" s="168" t="s">
        <v>29</v>
      </c>
      <c r="B130" s="168"/>
      <c r="C130" s="168"/>
      <c r="D130" s="168"/>
      <c r="E130" s="168"/>
      <c r="F130" s="168"/>
      <c r="G130" s="168"/>
      <c r="H130" s="168"/>
      <c r="I130" s="168"/>
      <c r="J130" s="168"/>
      <c r="K130" s="168"/>
      <c r="L130" s="168"/>
      <c r="M130" s="168"/>
      <c r="N130" s="168"/>
      <c r="O130" s="168"/>
      <c r="P130" s="168"/>
      <c r="Q130" s="168"/>
      <c r="R130" s="168"/>
      <c r="S130" s="168"/>
      <c r="T130" s="168"/>
      <c r="U130" s="168"/>
      <c r="V130" s="168"/>
      <c r="W130" s="168"/>
      <c r="X130" s="168"/>
    </row>
    <row r="131" spans="1:24" x14ac:dyDescent="0.2">
      <c r="A131" s="99"/>
      <c r="B131" s="100">
        <v>2</v>
      </c>
      <c r="C131" s="101"/>
      <c r="D131" s="55">
        <f t="shared" ref="D131:D132" si="168">IF(C131&gt;0,K131/(I131/C131),0)</f>
        <v>0</v>
      </c>
      <c r="E131" s="55">
        <f t="shared" ref="E131:E132" si="169">IF(C131&gt;0,R131/(I131/C131),0)</f>
        <v>0</v>
      </c>
      <c r="F131" s="102">
        <f t="shared" ref="F131:F132" si="170">IF(U131&gt;0,FLOOR((P131+T131)/U131,0.1),0)</f>
        <v>0</v>
      </c>
      <c r="G131" s="21"/>
      <c r="H131" s="21"/>
      <c r="I131" s="103">
        <f>K131+R131</f>
        <v>0</v>
      </c>
      <c r="J131" s="31">
        <f>P131+T131</f>
        <v>0</v>
      </c>
      <c r="K131" s="103">
        <f>L131+Q131</f>
        <v>0</v>
      </c>
      <c r="L131" s="103">
        <f>M131+N131</f>
        <v>0</v>
      </c>
      <c r="M131" s="100"/>
      <c r="N131" s="104">
        <f t="shared" ref="N131:N132" si="171">O131+P131</f>
        <v>0</v>
      </c>
      <c r="O131" s="100"/>
      <c r="P131" s="100"/>
      <c r="Q131" s="100"/>
      <c r="R131" s="94">
        <f t="shared" ref="R131:R132" si="172">(C131*U131)-K131</f>
        <v>0</v>
      </c>
      <c r="S131" s="92"/>
      <c r="T131" s="95">
        <f t="shared" ref="T131:T132" si="173">R131-S131</f>
        <v>0</v>
      </c>
      <c r="U131" s="96"/>
      <c r="V131" s="99"/>
      <c r="W131" s="99"/>
      <c r="X131" s="99"/>
    </row>
    <row r="132" spans="1:24" x14ac:dyDescent="0.2">
      <c r="A132" s="99"/>
      <c r="B132" s="100">
        <v>2</v>
      </c>
      <c r="C132" s="101"/>
      <c r="D132" s="55">
        <f t="shared" si="168"/>
        <v>0</v>
      </c>
      <c r="E132" s="55">
        <f t="shared" si="169"/>
        <v>0</v>
      </c>
      <c r="F132" s="102">
        <f t="shared" si="170"/>
        <v>0</v>
      </c>
      <c r="G132" s="21"/>
      <c r="H132" s="21"/>
      <c r="I132" s="103">
        <f t="shared" ref="I132" si="174">K132+R132</f>
        <v>0</v>
      </c>
      <c r="J132" s="31">
        <f t="shared" ref="J132" si="175">P132+T132</f>
        <v>0</v>
      </c>
      <c r="K132" s="103">
        <f t="shared" ref="K132" si="176">L132+Q132</f>
        <v>0</v>
      </c>
      <c r="L132" s="103">
        <f t="shared" ref="L132" si="177">M132+N132</f>
        <v>0</v>
      </c>
      <c r="M132" s="100"/>
      <c r="N132" s="104">
        <f t="shared" si="171"/>
        <v>0</v>
      </c>
      <c r="O132" s="100"/>
      <c r="P132" s="100"/>
      <c r="Q132" s="100"/>
      <c r="R132" s="94">
        <f t="shared" si="172"/>
        <v>0</v>
      </c>
      <c r="S132" s="92"/>
      <c r="T132" s="95">
        <f t="shared" si="173"/>
        <v>0</v>
      </c>
      <c r="U132" s="96"/>
      <c r="V132" s="99"/>
      <c r="W132" s="99"/>
      <c r="X132" s="99"/>
    </row>
    <row r="133" spans="1:24" x14ac:dyDescent="0.2">
      <c r="A133" s="99"/>
      <c r="B133" s="100">
        <v>2</v>
      </c>
      <c r="C133" s="101"/>
      <c r="D133" s="55">
        <f t="shared" ref="D133:D140" si="178">IF(C133&gt;0,K133/(I133/C133),0)</f>
        <v>0</v>
      </c>
      <c r="E133" s="55">
        <f t="shared" ref="E133:E140" si="179">IF(C133&gt;0,R133/(I133/C133),0)</f>
        <v>0</v>
      </c>
      <c r="F133" s="102">
        <f t="shared" ref="F133:F140" si="180">IF(U133&gt;0,FLOOR((P133+T133)/U133,0.1),0)</f>
        <v>0</v>
      </c>
      <c r="G133" s="21"/>
      <c r="H133" s="21"/>
      <c r="I133" s="103">
        <f t="shared" ref="I133:I140" si="181">K133+R133</f>
        <v>0</v>
      </c>
      <c r="J133" s="31">
        <f t="shared" ref="J133:J140" si="182">P133+T133</f>
        <v>0</v>
      </c>
      <c r="K133" s="103">
        <f t="shared" ref="K133:K140" si="183">L133+Q133</f>
        <v>0</v>
      </c>
      <c r="L133" s="103">
        <f t="shared" ref="L133:L140" si="184">M133+N133</f>
        <v>0</v>
      </c>
      <c r="M133" s="100"/>
      <c r="N133" s="104">
        <f t="shared" ref="N133:N140" si="185">O133+P133</f>
        <v>0</v>
      </c>
      <c r="O133" s="100"/>
      <c r="P133" s="100"/>
      <c r="Q133" s="100"/>
      <c r="R133" s="94">
        <f t="shared" ref="R133:R140" si="186">(C133*U133)-K133</f>
        <v>0</v>
      </c>
      <c r="S133" s="92"/>
      <c r="T133" s="95">
        <f t="shared" ref="T133:T140" si="187">R133-S133</f>
        <v>0</v>
      </c>
      <c r="U133" s="96"/>
      <c r="V133" s="99"/>
      <c r="W133" s="99"/>
      <c r="X133" s="99"/>
    </row>
    <row r="134" spans="1:24" x14ac:dyDescent="0.2">
      <c r="A134" s="99"/>
      <c r="B134" s="100">
        <v>2</v>
      </c>
      <c r="C134" s="101"/>
      <c r="D134" s="55">
        <f t="shared" si="178"/>
        <v>0</v>
      </c>
      <c r="E134" s="55">
        <f t="shared" si="179"/>
        <v>0</v>
      </c>
      <c r="F134" s="102">
        <f t="shared" si="180"/>
        <v>0</v>
      </c>
      <c r="G134" s="21"/>
      <c r="H134" s="21"/>
      <c r="I134" s="103">
        <f t="shared" si="181"/>
        <v>0</v>
      </c>
      <c r="J134" s="31">
        <f t="shared" si="182"/>
        <v>0</v>
      </c>
      <c r="K134" s="103">
        <f t="shared" si="183"/>
        <v>0</v>
      </c>
      <c r="L134" s="103">
        <f t="shared" si="184"/>
        <v>0</v>
      </c>
      <c r="M134" s="100"/>
      <c r="N134" s="104">
        <f t="shared" si="185"/>
        <v>0</v>
      </c>
      <c r="O134" s="100"/>
      <c r="P134" s="100"/>
      <c r="Q134" s="100"/>
      <c r="R134" s="94">
        <f t="shared" si="186"/>
        <v>0</v>
      </c>
      <c r="S134" s="92"/>
      <c r="T134" s="95">
        <f t="shared" si="187"/>
        <v>0</v>
      </c>
      <c r="U134" s="96"/>
      <c r="V134" s="99"/>
      <c r="W134" s="99"/>
      <c r="X134" s="99"/>
    </row>
    <row r="135" spans="1:24" x14ac:dyDescent="0.2">
      <c r="A135" s="99"/>
      <c r="B135" s="100">
        <v>2</v>
      </c>
      <c r="C135" s="101"/>
      <c r="D135" s="55">
        <f t="shared" si="178"/>
        <v>0</v>
      </c>
      <c r="E135" s="55">
        <f t="shared" si="179"/>
        <v>0</v>
      </c>
      <c r="F135" s="102">
        <f t="shared" si="180"/>
        <v>0</v>
      </c>
      <c r="G135" s="21"/>
      <c r="H135" s="21"/>
      <c r="I135" s="103">
        <f t="shared" si="181"/>
        <v>0</v>
      </c>
      <c r="J135" s="31">
        <f t="shared" si="182"/>
        <v>0</v>
      </c>
      <c r="K135" s="103">
        <f t="shared" si="183"/>
        <v>0</v>
      </c>
      <c r="L135" s="103">
        <f t="shared" si="184"/>
        <v>0</v>
      </c>
      <c r="M135" s="100"/>
      <c r="N135" s="104">
        <f t="shared" si="185"/>
        <v>0</v>
      </c>
      <c r="O135" s="100"/>
      <c r="P135" s="100"/>
      <c r="Q135" s="100"/>
      <c r="R135" s="94">
        <f t="shared" si="186"/>
        <v>0</v>
      </c>
      <c r="S135" s="92"/>
      <c r="T135" s="95">
        <f t="shared" si="187"/>
        <v>0</v>
      </c>
      <c r="U135" s="96"/>
      <c r="V135" s="99"/>
      <c r="W135" s="99"/>
      <c r="X135" s="99"/>
    </row>
    <row r="136" spans="1:24" x14ac:dyDescent="0.2">
      <c r="A136" s="99"/>
      <c r="B136" s="100">
        <v>2</v>
      </c>
      <c r="C136" s="101"/>
      <c r="D136" s="55">
        <f t="shared" si="178"/>
        <v>0</v>
      </c>
      <c r="E136" s="55">
        <f t="shared" si="179"/>
        <v>0</v>
      </c>
      <c r="F136" s="102">
        <f t="shared" si="180"/>
        <v>0</v>
      </c>
      <c r="G136" s="21"/>
      <c r="H136" s="21"/>
      <c r="I136" s="103">
        <f t="shared" si="181"/>
        <v>0</v>
      </c>
      <c r="J136" s="31">
        <f t="shared" si="182"/>
        <v>0</v>
      </c>
      <c r="K136" s="103">
        <f t="shared" si="183"/>
        <v>0</v>
      </c>
      <c r="L136" s="103">
        <f t="shared" si="184"/>
        <v>0</v>
      </c>
      <c r="M136" s="100"/>
      <c r="N136" s="104">
        <f t="shared" si="185"/>
        <v>0</v>
      </c>
      <c r="O136" s="100"/>
      <c r="P136" s="100"/>
      <c r="Q136" s="100"/>
      <c r="R136" s="94">
        <f t="shared" si="186"/>
        <v>0</v>
      </c>
      <c r="S136" s="92"/>
      <c r="T136" s="95">
        <f t="shared" si="187"/>
        <v>0</v>
      </c>
      <c r="U136" s="96"/>
      <c r="V136" s="99"/>
      <c r="W136" s="99"/>
      <c r="X136" s="99"/>
    </row>
    <row r="137" spans="1:24" x14ac:dyDescent="0.2">
      <c r="A137" s="99"/>
      <c r="B137" s="100">
        <v>2</v>
      </c>
      <c r="C137" s="101"/>
      <c r="D137" s="55">
        <f t="shared" si="178"/>
        <v>0</v>
      </c>
      <c r="E137" s="55">
        <f t="shared" si="179"/>
        <v>0</v>
      </c>
      <c r="F137" s="102">
        <f t="shared" si="180"/>
        <v>0</v>
      </c>
      <c r="G137" s="21"/>
      <c r="H137" s="21"/>
      <c r="I137" s="103">
        <f t="shared" si="181"/>
        <v>0</v>
      </c>
      <c r="J137" s="31">
        <f t="shared" si="182"/>
        <v>0</v>
      </c>
      <c r="K137" s="103">
        <f t="shared" si="183"/>
        <v>0</v>
      </c>
      <c r="L137" s="103">
        <f t="shared" si="184"/>
        <v>0</v>
      </c>
      <c r="M137" s="100"/>
      <c r="N137" s="104">
        <f t="shared" si="185"/>
        <v>0</v>
      </c>
      <c r="O137" s="100"/>
      <c r="P137" s="100"/>
      <c r="Q137" s="100"/>
      <c r="R137" s="94">
        <f t="shared" si="186"/>
        <v>0</v>
      </c>
      <c r="S137" s="92"/>
      <c r="T137" s="95">
        <f t="shared" si="187"/>
        <v>0</v>
      </c>
      <c r="U137" s="96"/>
      <c r="V137" s="99"/>
      <c r="W137" s="99"/>
      <c r="X137" s="99"/>
    </row>
    <row r="138" spans="1:24" x14ac:dyDescent="0.2">
      <c r="A138" s="99"/>
      <c r="B138" s="100">
        <v>2</v>
      </c>
      <c r="C138" s="101"/>
      <c r="D138" s="55">
        <f t="shared" si="178"/>
        <v>0</v>
      </c>
      <c r="E138" s="55">
        <f t="shared" si="179"/>
        <v>0</v>
      </c>
      <c r="F138" s="102">
        <f t="shared" si="180"/>
        <v>0</v>
      </c>
      <c r="G138" s="21"/>
      <c r="H138" s="21"/>
      <c r="I138" s="103">
        <f t="shared" si="181"/>
        <v>0</v>
      </c>
      <c r="J138" s="31">
        <f t="shared" si="182"/>
        <v>0</v>
      </c>
      <c r="K138" s="103">
        <f t="shared" si="183"/>
        <v>0</v>
      </c>
      <c r="L138" s="103">
        <f t="shared" si="184"/>
        <v>0</v>
      </c>
      <c r="M138" s="100"/>
      <c r="N138" s="104">
        <f t="shared" si="185"/>
        <v>0</v>
      </c>
      <c r="O138" s="100"/>
      <c r="P138" s="100"/>
      <c r="Q138" s="100"/>
      <c r="R138" s="94">
        <f t="shared" si="186"/>
        <v>0</v>
      </c>
      <c r="S138" s="92"/>
      <c r="T138" s="95">
        <f t="shared" si="187"/>
        <v>0</v>
      </c>
      <c r="U138" s="96"/>
      <c r="V138" s="99"/>
      <c r="W138" s="99"/>
      <c r="X138" s="99"/>
    </row>
    <row r="139" spans="1:24" x14ac:dyDescent="0.2">
      <c r="A139" s="99"/>
      <c r="B139" s="100">
        <v>2</v>
      </c>
      <c r="C139" s="101"/>
      <c r="D139" s="55">
        <f t="shared" si="178"/>
        <v>0</v>
      </c>
      <c r="E139" s="55">
        <f t="shared" si="179"/>
        <v>0</v>
      </c>
      <c r="F139" s="102">
        <f t="shared" si="180"/>
        <v>0</v>
      </c>
      <c r="G139" s="21"/>
      <c r="H139" s="21"/>
      <c r="I139" s="103">
        <f t="shared" si="181"/>
        <v>0</v>
      </c>
      <c r="J139" s="31">
        <f t="shared" si="182"/>
        <v>0</v>
      </c>
      <c r="K139" s="103">
        <f t="shared" si="183"/>
        <v>0</v>
      </c>
      <c r="L139" s="103">
        <f t="shared" si="184"/>
        <v>0</v>
      </c>
      <c r="M139" s="100"/>
      <c r="N139" s="104">
        <f t="shared" si="185"/>
        <v>0</v>
      </c>
      <c r="O139" s="100"/>
      <c r="P139" s="100"/>
      <c r="Q139" s="100"/>
      <c r="R139" s="94">
        <f t="shared" si="186"/>
        <v>0</v>
      </c>
      <c r="S139" s="92"/>
      <c r="T139" s="95">
        <f t="shared" si="187"/>
        <v>0</v>
      </c>
      <c r="U139" s="96"/>
      <c r="V139" s="99"/>
      <c r="W139" s="99"/>
      <c r="X139" s="99"/>
    </row>
    <row r="140" spans="1:24" x14ac:dyDescent="0.2">
      <c r="A140" s="99"/>
      <c r="B140" s="100">
        <v>2</v>
      </c>
      <c r="C140" s="101"/>
      <c r="D140" s="55">
        <f t="shared" si="178"/>
        <v>0</v>
      </c>
      <c r="E140" s="55">
        <f t="shared" si="179"/>
        <v>0</v>
      </c>
      <c r="F140" s="102">
        <f t="shared" si="180"/>
        <v>0</v>
      </c>
      <c r="G140" s="21"/>
      <c r="H140" s="21"/>
      <c r="I140" s="103">
        <f t="shared" si="181"/>
        <v>0</v>
      </c>
      <c r="J140" s="31">
        <f t="shared" si="182"/>
        <v>0</v>
      </c>
      <c r="K140" s="103">
        <f t="shared" si="183"/>
        <v>0</v>
      </c>
      <c r="L140" s="103">
        <f t="shared" si="184"/>
        <v>0</v>
      </c>
      <c r="M140" s="100"/>
      <c r="N140" s="104">
        <f t="shared" si="185"/>
        <v>0</v>
      </c>
      <c r="O140" s="100"/>
      <c r="P140" s="100"/>
      <c r="Q140" s="100"/>
      <c r="R140" s="94">
        <f t="shared" si="186"/>
        <v>0</v>
      </c>
      <c r="S140" s="92"/>
      <c r="T140" s="95">
        <f t="shared" si="187"/>
        <v>0</v>
      </c>
      <c r="U140" s="96"/>
      <c r="V140" s="99"/>
      <c r="W140" s="99"/>
      <c r="X140" s="99"/>
    </row>
    <row r="141" spans="1:24" x14ac:dyDescent="0.2">
      <c r="A141" s="105" t="s">
        <v>77</v>
      </c>
      <c r="B141" s="56">
        <v>2</v>
      </c>
      <c r="C141" s="24">
        <f>SUM(C131:C140)</f>
        <v>0</v>
      </c>
      <c r="D141" s="24">
        <f>SUM(D131:D140)</f>
        <v>0</v>
      </c>
      <c r="E141" s="24">
        <f>SUM(E131:E140)</f>
        <v>0</v>
      </c>
      <c r="F141" s="55" t="s">
        <v>13</v>
      </c>
      <c r="G141" s="56" t="s">
        <v>13</v>
      </c>
      <c r="H141" s="56" t="s">
        <v>13</v>
      </c>
      <c r="I141" s="24">
        <f>SUM(I131:I140)</f>
        <v>0</v>
      </c>
      <c r="J141" s="55" t="s">
        <v>13</v>
      </c>
      <c r="K141" s="24">
        <f>SUM(K131:K140)</f>
        <v>0</v>
      </c>
      <c r="L141" s="24">
        <f>SUM(L131:L140)</f>
        <v>0</v>
      </c>
      <c r="M141" s="24">
        <f>SUM(M131:M140)</f>
        <v>0</v>
      </c>
      <c r="N141" s="24">
        <f>SUM(N131:N140)</f>
        <v>0</v>
      </c>
      <c r="O141" s="24">
        <f>SUM(O131:O140)</f>
        <v>0</v>
      </c>
      <c r="P141" s="55" t="s">
        <v>13</v>
      </c>
      <c r="Q141" s="24">
        <f>SUM(Q131:Q140)</f>
        <v>0</v>
      </c>
      <c r="R141" s="24">
        <f>SUM(R131:R140)</f>
        <v>0</v>
      </c>
      <c r="S141" s="24">
        <f>SUM(S131:S140)</f>
        <v>0</v>
      </c>
      <c r="T141" s="55" t="s">
        <v>13</v>
      </c>
      <c r="U141" s="56" t="s">
        <v>13</v>
      </c>
      <c r="V141" s="56" t="s">
        <v>13</v>
      </c>
      <c r="W141" s="56" t="s">
        <v>13</v>
      </c>
      <c r="X141" s="56" t="s">
        <v>13</v>
      </c>
    </row>
    <row r="142" spans="1:24" x14ac:dyDescent="0.2">
      <c r="A142" s="105" t="s">
        <v>26</v>
      </c>
      <c r="B142" s="56">
        <v>2</v>
      </c>
      <c r="C142" s="55" t="s">
        <v>13</v>
      </c>
      <c r="D142" s="55" t="s">
        <v>13</v>
      </c>
      <c r="E142" s="55" t="s">
        <v>13</v>
      </c>
      <c r="F142" s="24">
        <f>SUM(F131:F140)</f>
        <v>0</v>
      </c>
      <c r="G142" s="56" t="s">
        <v>13</v>
      </c>
      <c r="H142" s="56" t="s">
        <v>13</v>
      </c>
      <c r="I142" s="56" t="s">
        <v>13</v>
      </c>
      <c r="J142" s="24">
        <f>SUM(J131:J140)</f>
        <v>0</v>
      </c>
      <c r="K142" s="56" t="s">
        <v>13</v>
      </c>
      <c r="L142" s="56" t="s">
        <v>13</v>
      </c>
      <c r="M142" s="56" t="s">
        <v>13</v>
      </c>
      <c r="N142" s="56" t="s">
        <v>13</v>
      </c>
      <c r="O142" s="56" t="s">
        <v>13</v>
      </c>
      <c r="P142" s="24">
        <f>SUM(P131:P140)</f>
        <v>0</v>
      </c>
      <c r="Q142" s="56" t="s">
        <v>13</v>
      </c>
      <c r="R142" s="56" t="s">
        <v>13</v>
      </c>
      <c r="S142" s="56" t="s">
        <v>13</v>
      </c>
      <c r="T142" s="24">
        <f>SUM(T131:T140)</f>
        <v>0</v>
      </c>
      <c r="U142" s="31" t="s">
        <v>13</v>
      </c>
      <c r="V142" s="56" t="s">
        <v>13</v>
      </c>
      <c r="W142" s="56" t="s">
        <v>13</v>
      </c>
      <c r="X142" s="56" t="s">
        <v>13</v>
      </c>
    </row>
    <row r="143" spans="1:24" x14ac:dyDescent="0.2">
      <c r="A143" s="105" t="s">
        <v>78</v>
      </c>
      <c r="B143" s="56">
        <v>2</v>
      </c>
      <c r="C143" s="24">
        <f>SUMIF(H131:H140,"f",C131:C140)</f>
        <v>0</v>
      </c>
      <c r="D143" s="24">
        <f>SUMIF(H131:H140,"f",D131:D140)</f>
        <v>0</v>
      </c>
      <c r="E143" s="24">
        <f>SUMIF(H131:H140,"f",E131:E140)</f>
        <v>0</v>
      </c>
      <c r="F143" s="55" t="s">
        <v>13</v>
      </c>
      <c r="G143" s="56" t="s">
        <v>13</v>
      </c>
      <c r="H143" s="56" t="s">
        <v>13</v>
      </c>
      <c r="I143" s="24">
        <f>SUMIF(H131:H140,"f",I131:I140)</f>
        <v>0</v>
      </c>
      <c r="J143" s="56" t="s">
        <v>13</v>
      </c>
      <c r="K143" s="24">
        <f>SUMIF(H131:H140,"f",K131:K140)</f>
        <v>0</v>
      </c>
      <c r="L143" s="24">
        <f>SUMIF(H131:H140,"f",L131:L140)</f>
        <v>0</v>
      </c>
      <c r="M143" s="24">
        <f>SUMIF(H131:H140,"f",M131:M140)</f>
        <v>0</v>
      </c>
      <c r="N143" s="24">
        <f>SUMIF(H131:H140,"f",N131:N140)</f>
        <v>0</v>
      </c>
      <c r="O143" s="24">
        <f>SUMIF(H131:H140,"f",O131:O140)</f>
        <v>0</v>
      </c>
      <c r="P143" s="56" t="s">
        <v>13</v>
      </c>
      <c r="Q143" s="24">
        <f>SUMIF(H131:H140,"f",Q131:Q140)</f>
        <v>0</v>
      </c>
      <c r="R143" s="24">
        <f>SUMIF(H131:H140,"f",R131:R140)</f>
        <v>0</v>
      </c>
      <c r="S143" s="24">
        <f>SUMIF(H131:H140,"f",S131:S140)</f>
        <v>0</v>
      </c>
      <c r="T143" s="56" t="s">
        <v>13</v>
      </c>
      <c r="U143" s="56" t="s">
        <v>13</v>
      </c>
      <c r="V143" s="56" t="s">
        <v>13</v>
      </c>
      <c r="W143" s="56" t="s">
        <v>13</v>
      </c>
      <c r="X143" s="56" t="s">
        <v>13</v>
      </c>
    </row>
    <row r="144" spans="1:24" x14ac:dyDescent="0.2">
      <c r="A144" s="168" t="s">
        <v>30</v>
      </c>
      <c r="B144" s="168"/>
      <c r="C144" s="168"/>
      <c r="D144" s="168"/>
      <c r="E144" s="168"/>
      <c r="F144" s="168"/>
      <c r="G144" s="168"/>
      <c r="H144" s="168"/>
      <c r="I144" s="168"/>
      <c r="J144" s="168"/>
      <c r="K144" s="168"/>
      <c r="L144" s="168"/>
      <c r="M144" s="168"/>
      <c r="N144" s="168"/>
      <c r="O144" s="168"/>
      <c r="P144" s="168"/>
      <c r="Q144" s="168"/>
      <c r="R144" s="168"/>
      <c r="S144" s="168"/>
      <c r="T144" s="168"/>
      <c r="U144" s="168"/>
      <c r="V144" s="168"/>
      <c r="W144" s="168"/>
      <c r="X144" s="168"/>
    </row>
    <row r="145" spans="1:24" ht="29" x14ac:dyDescent="0.2">
      <c r="A145" s="110" t="s">
        <v>153</v>
      </c>
      <c r="B145" s="100">
        <v>2</v>
      </c>
      <c r="C145" s="101">
        <v>2</v>
      </c>
      <c r="D145" s="55">
        <f t="shared" ref="D145:D152" si="188">IF(C145&gt;0,K145/(I145/C145),0)</f>
        <v>1.0666666666666667</v>
      </c>
      <c r="E145" s="55">
        <f t="shared" ref="E145:E152" si="189">IF(C145&gt;0,R145/(I145/C145),0)</f>
        <v>0.93333333333333335</v>
      </c>
      <c r="F145" s="102">
        <f t="shared" ref="F145:F152" si="190">IF(U145&gt;0,FLOOR((P145+T145)/U145,0.1),0)</f>
        <v>1.3</v>
      </c>
      <c r="G145" s="21" t="s">
        <v>20</v>
      </c>
      <c r="H145" s="21" t="s">
        <v>18</v>
      </c>
      <c r="I145" s="103">
        <f>K145+R145</f>
        <v>60</v>
      </c>
      <c r="J145" s="31">
        <f>P145+T145</f>
        <v>39</v>
      </c>
      <c r="K145" s="103">
        <f>L145+Q145</f>
        <v>32</v>
      </c>
      <c r="L145" s="103">
        <f>M145+N145</f>
        <v>30</v>
      </c>
      <c r="M145" s="100">
        <v>15</v>
      </c>
      <c r="N145" s="104">
        <f t="shared" ref="N145:N154" si="191">O145+P145</f>
        <v>15</v>
      </c>
      <c r="O145" s="100"/>
      <c r="P145" s="100">
        <v>15</v>
      </c>
      <c r="Q145" s="100">
        <v>2</v>
      </c>
      <c r="R145" s="94">
        <f t="shared" ref="R145:R154" si="192">(C145*U145)-K145</f>
        <v>28</v>
      </c>
      <c r="S145" s="92">
        <v>4</v>
      </c>
      <c r="T145" s="95">
        <f t="shared" ref="T145:T154" si="193">R145-S145</f>
        <v>24</v>
      </c>
      <c r="U145" s="96">
        <v>30</v>
      </c>
      <c r="V145" s="99">
        <v>55</v>
      </c>
      <c r="W145" s="99">
        <v>45</v>
      </c>
      <c r="X145" s="99"/>
    </row>
    <row r="146" spans="1:24" x14ac:dyDescent="0.2">
      <c r="A146" s="110" t="s">
        <v>154</v>
      </c>
      <c r="B146" s="100">
        <v>2</v>
      </c>
      <c r="C146" s="101">
        <v>2.5</v>
      </c>
      <c r="D146" s="55">
        <f t="shared" si="188"/>
        <v>1.6333333333333333</v>
      </c>
      <c r="E146" s="55">
        <f t="shared" si="189"/>
        <v>0.8666666666666667</v>
      </c>
      <c r="F146" s="102">
        <f t="shared" si="190"/>
        <v>1.1000000000000001</v>
      </c>
      <c r="G146" s="21" t="s">
        <v>16</v>
      </c>
      <c r="H146" s="21" t="s">
        <v>18</v>
      </c>
      <c r="I146" s="103">
        <f t="shared" ref="I146:I152" si="194">K146+R146</f>
        <v>75</v>
      </c>
      <c r="J146" s="31">
        <f t="shared" ref="J146:J152" si="195">P146+T146</f>
        <v>35</v>
      </c>
      <c r="K146" s="103">
        <f t="shared" ref="K146:K152" si="196">L146+Q146</f>
        <v>49</v>
      </c>
      <c r="L146" s="103">
        <f t="shared" ref="L146:L152" si="197">M146+N146</f>
        <v>45</v>
      </c>
      <c r="M146" s="100">
        <v>15</v>
      </c>
      <c r="N146" s="104">
        <f t="shared" si="191"/>
        <v>30</v>
      </c>
      <c r="O146" s="100"/>
      <c r="P146" s="100">
        <v>30</v>
      </c>
      <c r="Q146" s="100">
        <v>4</v>
      </c>
      <c r="R146" s="94">
        <f t="shared" si="192"/>
        <v>26</v>
      </c>
      <c r="S146" s="92">
        <v>21</v>
      </c>
      <c r="T146" s="95">
        <f t="shared" si="193"/>
        <v>5</v>
      </c>
      <c r="U146" s="96">
        <v>30</v>
      </c>
      <c r="V146" s="99">
        <v>70</v>
      </c>
      <c r="W146" s="99">
        <v>30</v>
      </c>
      <c r="X146" s="99"/>
    </row>
    <row r="147" spans="1:24" x14ac:dyDescent="0.2">
      <c r="A147" s="99" t="s">
        <v>139</v>
      </c>
      <c r="B147" s="100">
        <v>2</v>
      </c>
      <c r="C147" s="101">
        <v>2.5</v>
      </c>
      <c r="D147" s="55">
        <f t="shared" ref="D147:D149" si="198">IF(C147&gt;0,K147/(I147/C147),0)</f>
        <v>1.6333333333333333</v>
      </c>
      <c r="E147" s="55">
        <f t="shared" ref="E147:E149" si="199">IF(C147&gt;0,R147/(I147/C147),0)</f>
        <v>0.8666666666666667</v>
      </c>
      <c r="F147" s="102">
        <f t="shared" ref="F147:F149" si="200">IF(U147&gt;0,FLOOR((P147+T147)/U147,0.1),0)</f>
        <v>1.3</v>
      </c>
      <c r="G147" s="21" t="s">
        <v>16</v>
      </c>
      <c r="H147" s="21" t="s">
        <v>18</v>
      </c>
      <c r="I147" s="103">
        <f t="shared" ref="I147:I149" si="201">K147+R147</f>
        <v>75</v>
      </c>
      <c r="J147" s="31">
        <f t="shared" ref="J147:J149" si="202">P147+T147</f>
        <v>40</v>
      </c>
      <c r="K147" s="103">
        <f t="shared" ref="K147:K149" si="203">L147+Q147</f>
        <v>49</v>
      </c>
      <c r="L147" s="103">
        <f t="shared" ref="L147:L149" si="204">M147+N147</f>
        <v>45</v>
      </c>
      <c r="M147" s="100">
        <v>15</v>
      </c>
      <c r="N147" s="104">
        <f t="shared" ref="N147:N149" si="205">O147+P147</f>
        <v>30</v>
      </c>
      <c r="O147" s="100"/>
      <c r="P147" s="100">
        <v>30</v>
      </c>
      <c r="Q147" s="100">
        <v>4</v>
      </c>
      <c r="R147" s="94">
        <f t="shared" ref="R147:R149" si="206">(C147*U147)-K147</f>
        <v>26</v>
      </c>
      <c r="S147" s="92">
        <v>16</v>
      </c>
      <c r="T147" s="95">
        <f t="shared" ref="T147:T149" si="207">R147-S147</f>
        <v>10</v>
      </c>
      <c r="U147" s="96">
        <v>30</v>
      </c>
      <c r="V147" s="99">
        <v>70</v>
      </c>
      <c r="W147" s="99">
        <v>30</v>
      </c>
      <c r="X147" s="99"/>
    </row>
    <row r="148" spans="1:24" x14ac:dyDescent="0.2">
      <c r="A148" s="99" t="s">
        <v>155</v>
      </c>
      <c r="B148" s="100">
        <v>2</v>
      </c>
      <c r="C148" s="101">
        <v>2</v>
      </c>
      <c r="D148" s="55">
        <f t="shared" si="198"/>
        <v>1.28</v>
      </c>
      <c r="E148" s="55">
        <f t="shared" si="199"/>
        <v>0.72</v>
      </c>
      <c r="F148" s="102">
        <f t="shared" si="200"/>
        <v>1.1000000000000001</v>
      </c>
      <c r="G148" s="21" t="s">
        <v>20</v>
      </c>
      <c r="H148" s="21" t="s">
        <v>19</v>
      </c>
      <c r="I148" s="103">
        <f t="shared" si="201"/>
        <v>50</v>
      </c>
      <c r="J148" s="31">
        <f t="shared" si="202"/>
        <v>28</v>
      </c>
      <c r="K148" s="103">
        <f t="shared" si="203"/>
        <v>32</v>
      </c>
      <c r="L148" s="103">
        <f t="shared" si="204"/>
        <v>30</v>
      </c>
      <c r="M148" s="100">
        <v>15</v>
      </c>
      <c r="N148" s="104">
        <f t="shared" si="205"/>
        <v>15</v>
      </c>
      <c r="O148" s="100"/>
      <c r="P148" s="100">
        <v>15</v>
      </c>
      <c r="Q148" s="100">
        <v>2</v>
      </c>
      <c r="R148" s="94">
        <f t="shared" si="206"/>
        <v>18</v>
      </c>
      <c r="S148" s="92">
        <v>5</v>
      </c>
      <c r="T148" s="95">
        <f t="shared" si="207"/>
        <v>13</v>
      </c>
      <c r="U148" s="96">
        <v>25</v>
      </c>
      <c r="V148" s="99">
        <v>90</v>
      </c>
      <c r="W148" s="99">
        <v>10</v>
      </c>
      <c r="X148" s="99"/>
    </row>
    <row r="149" spans="1:24" x14ac:dyDescent="0.2">
      <c r="A149" s="99" t="s">
        <v>140</v>
      </c>
      <c r="B149" s="100">
        <v>2</v>
      </c>
      <c r="C149" s="101">
        <v>2</v>
      </c>
      <c r="D149" s="55">
        <f t="shared" si="198"/>
        <v>1.28</v>
      </c>
      <c r="E149" s="55">
        <f t="shared" si="199"/>
        <v>0.72</v>
      </c>
      <c r="F149" s="102">
        <f t="shared" si="200"/>
        <v>1.1000000000000001</v>
      </c>
      <c r="G149" s="21" t="s">
        <v>20</v>
      </c>
      <c r="H149" s="21" t="s">
        <v>19</v>
      </c>
      <c r="I149" s="103">
        <f t="shared" si="201"/>
        <v>50</v>
      </c>
      <c r="J149" s="31">
        <f t="shared" si="202"/>
        <v>28</v>
      </c>
      <c r="K149" s="103">
        <f t="shared" si="203"/>
        <v>32</v>
      </c>
      <c r="L149" s="103">
        <f t="shared" si="204"/>
        <v>30</v>
      </c>
      <c r="M149" s="100">
        <v>15</v>
      </c>
      <c r="N149" s="104">
        <f t="shared" si="205"/>
        <v>15</v>
      </c>
      <c r="O149" s="100"/>
      <c r="P149" s="100">
        <v>15</v>
      </c>
      <c r="Q149" s="100">
        <v>2</v>
      </c>
      <c r="R149" s="94">
        <f t="shared" si="206"/>
        <v>18</v>
      </c>
      <c r="S149" s="92">
        <v>5</v>
      </c>
      <c r="T149" s="95">
        <f t="shared" si="207"/>
        <v>13</v>
      </c>
      <c r="U149" s="96">
        <v>25</v>
      </c>
      <c r="V149" s="99">
        <v>90</v>
      </c>
      <c r="W149" s="99">
        <v>10</v>
      </c>
      <c r="X149" s="99"/>
    </row>
    <row r="150" spans="1:24" x14ac:dyDescent="0.2">
      <c r="A150" s="99" t="s">
        <v>156</v>
      </c>
      <c r="B150" s="100">
        <v>2</v>
      </c>
      <c r="C150" s="101">
        <v>2</v>
      </c>
      <c r="D150" s="55">
        <f t="shared" si="188"/>
        <v>1.28</v>
      </c>
      <c r="E150" s="55">
        <f t="shared" si="189"/>
        <v>0.72</v>
      </c>
      <c r="F150" s="102">
        <f t="shared" si="190"/>
        <v>1.1000000000000001</v>
      </c>
      <c r="G150" s="21" t="s">
        <v>20</v>
      </c>
      <c r="H150" s="21" t="s">
        <v>19</v>
      </c>
      <c r="I150" s="103">
        <f t="shared" si="194"/>
        <v>50</v>
      </c>
      <c r="J150" s="31">
        <f t="shared" si="195"/>
        <v>28</v>
      </c>
      <c r="K150" s="103">
        <f t="shared" si="196"/>
        <v>32</v>
      </c>
      <c r="L150" s="103">
        <f t="shared" si="197"/>
        <v>30</v>
      </c>
      <c r="M150" s="100">
        <v>15</v>
      </c>
      <c r="N150" s="104">
        <f t="shared" si="191"/>
        <v>15</v>
      </c>
      <c r="O150" s="100"/>
      <c r="P150" s="100">
        <v>15</v>
      </c>
      <c r="Q150" s="100">
        <v>2</v>
      </c>
      <c r="R150" s="94">
        <f t="shared" si="192"/>
        <v>18</v>
      </c>
      <c r="S150" s="92">
        <v>5</v>
      </c>
      <c r="T150" s="95">
        <f t="shared" si="193"/>
        <v>13</v>
      </c>
      <c r="U150" s="96">
        <v>25</v>
      </c>
      <c r="V150" s="99">
        <v>60</v>
      </c>
      <c r="W150" s="99">
        <v>40</v>
      </c>
      <c r="X150" s="99"/>
    </row>
    <row r="151" spans="1:24" x14ac:dyDescent="0.2">
      <c r="A151" s="99" t="s">
        <v>157</v>
      </c>
      <c r="B151" s="100">
        <v>2</v>
      </c>
      <c r="C151" s="101">
        <v>2</v>
      </c>
      <c r="D151" s="55">
        <f t="shared" si="188"/>
        <v>1.28</v>
      </c>
      <c r="E151" s="55">
        <f t="shared" si="189"/>
        <v>0.72</v>
      </c>
      <c r="F151" s="102">
        <f t="shared" si="190"/>
        <v>1.1000000000000001</v>
      </c>
      <c r="G151" s="21" t="s">
        <v>20</v>
      </c>
      <c r="H151" s="21" t="s">
        <v>19</v>
      </c>
      <c r="I151" s="103">
        <f t="shared" si="194"/>
        <v>50</v>
      </c>
      <c r="J151" s="31">
        <f t="shared" si="195"/>
        <v>28</v>
      </c>
      <c r="K151" s="103">
        <f t="shared" si="196"/>
        <v>32</v>
      </c>
      <c r="L151" s="103">
        <f t="shared" si="197"/>
        <v>30</v>
      </c>
      <c r="M151" s="100">
        <v>15</v>
      </c>
      <c r="N151" s="104">
        <f t="shared" si="191"/>
        <v>15</v>
      </c>
      <c r="O151" s="100"/>
      <c r="P151" s="100">
        <v>15</v>
      </c>
      <c r="Q151" s="100">
        <v>2</v>
      </c>
      <c r="R151" s="94">
        <f t="shared" si="192"/>
        <v>18</v>
      </c>
      <c r="S151" s="92">
        <v>5</v>
      </c>
      <c r="T151" s="95">
        <f t="shared" si="193"/>
        <v>13</v>
      </c>
      <c r="U151" s="96">
        <v>25</v>
      </c>
      <c r="V151" s="99">
        <v>20</v>
      </c>
      <c r="W151" s="99">
        <v>80</v>
      </c>
      <c r="X151" s="99"/>
    </row>
    <row r="152" spans="1:24" x14ac:dyDescent="0.2">
      <c r="A152" s="99"/>
      <c r="B152" s="100">
        <v>2</v>
      </c>
      <c r="C152" s="101"/>
      <c r="D152" s="55">
        <f t="shared" si="188"/>
        <v>0</v>
      </c>
      <c r="E152" s="55">
        <f t="shared" si="189"/>
        <v>0</v>
      </c>
      <c r="F152" s="102">
        <f t="shared" si="190"/>
        <v>0</v>
      </c>
      <c r="G152" s="21"/>
      <c r="H152" s="21"/>
      <c r="I152" s="103">
        <f t="shared" si="194"/>
        <v>0</v>
      </c>
      <c r="J152" s="31">
        <f t="shared" si="195"/>
        <v>0</v>
      </c>
      <c r="K152" s="103">
        <f t="shared" si="196"/>
        <v>0</v>
      </c>
      <c r="L152" s="103">
        <f t="shared" si="197"/>
        <v>0</v>
      </c>
      <c r="M152" s="100"/>
      <c r="N152" s="104">
        <f t="shared" si="191"/>
        <v>0</v>
      </c>
      <c r="O152" s="100"/>
      <c r="P152" s="100"/>
      <c r="Q152" s="100"/>
      <c r="R152" s="94">
        <f t="shared" si="192"/>
        <v>0</v>
      </c>
      <c r="S152" s="92"/>
      <c r="T152" s="95">
        <f t="shared" si="193"/>
        <v>0</v>
      </c>
      <c r="U152" s="96"/>
      <c r="V152" s="99"/>
      <c r="W152" s="99"/>
      <c r="X152" s="99"/>
    </row>
    <row r="153" spans="1:24" x14ac:dyDescent="0.2">
      <c r="A153" s="99"/>
      <c r="B153" s="100">
        <v>2</v>
      </c>
      <c r="C153" s="101"/>
      <c r="D153" s="55">
        <f t="shared" ref="D153:D154" si="208">IF(C153&gt;0,K153/(I153/C153),0)</f>
        <v>0</v>
      </c>
      <c r="E153" s="55">
        <f t="shared" ref="E153:E154" si="209">IF(C153&gt;0,R153/(I153/C153),0)</f>
        <v>0</v>
      </c>
      <c r="F153" s="102">
        <f t="shared" ref="F153:F154" si="210">IF(U153&gt;0,FLOOR((P153+T153)/U153,0.1),0)</f>
        <v>0</v>
      </c>
      <c r="G153" s="21"/>
      <c r="H153" s="21"/>
      <c r="I153" s="103">
        <f t="shared" ref="I153:I154" si="211">K153+R153</f>
        <v>0</v>
      </c>
      <c r="J153" s="31">
        <f t="shared" ref="J153:J154" si="212">P153+T153</f>
        <v>0</v>
      </c>
      <c r="K153" s="103">
        <f t="shared" ref="K153:K154" si="213">L153+Q153</f>
        <v>0</v>
      </c>
      <c r="L153" s="103">
        <f t="shared" ref="L153:L154" si="214">M153+N153</f>
        <v>0</v>
      </c>
      <c r="M153" s="100"/>
      <c r="N153" s="104">
        <f t="shared" si="191"/>
        <v>0</v>
      </c>
      <c r="O153" s="100"/>
      <c r="P153" s="100"/>
      <c r="Q153" s="100"/>
      <c r="R153" s="94">
        <f t="shared" si="192"/>
        <v>0</v>
      </c>
      <c r="S153" s="92"/>
      <c r="T153" s="95">
        <f t="shared" si="193"/>
        <v>0</v>
      </c>
      <c r="U153" s="96"/>
      <c r="V153" s="99"/>
      <c r="W153" s="99"/>
      <c r="X153" s="99"/>
    </row>
    <row r="154" spans="1:24" x14ac:dyDescent="0.2">
      <c r="A154" s="99"/>
      <c r="B154" s="100">
        <v>2</v>
      </c>
      <c r="C154" s="101"/>
      <c r="D154" s="55">
        <f t="shared" si="208"/>
        <v>0</v>
      </c>
      <c r="E154" s="55">
        <f t="shared" si="209"/>
        <v>0</v>
      </c>
      <c r="F154" s="102">
        <f t="shared" si="210"/>
        <v>0</v>
      </c>
      <c r="G154" s="21"/>
      <c r="H154" s="21"/>
      <c r="I154" s="103">
        <f t="shared" si="211"/>
        <v>0</v>
      </c>
      <c r="J154" s="31">
        <f t="shared" si="212"/>
        <v>0</v>
      </c>
      <c r="K154" s="103">
        <f t="shared" si="213"/>
        <v>0</v>
      </c>
      <c r="L154" s="103">
        <f t="shared" si="214"/>
        <v>0</v>
      </c>
      <c r="M154" s="100"/>
      <c r="N154" s="104">
        <f t="shared" si="191"/>
        <v>0</v>
      </c>
      <c r="O154" s="100"/>
      <c r="P154" s="100"/>
      <c r="Q154" s="100"/>
      <c r="R154" s="94">
        <f t="shared" si="192"/>
        <v>0</v>
      </c>
      <c r="S154" s="92"/>
      <c r="T154" s="95">
        <f t="shared" si="193"/>
        <v>0</v>
      </c>
      <c r="U154" s="96"/>
      <c r="V154" s="99"/>
      <c r="W154" s="99"/>
      <c r="X154" s="99"/>
    </row>
    <row r="155" spans="1:24" x14ac:dyDescent="0.2">
      <c r="A155" s="105" t="s">
        <v>77</v>
      </c>
      <c r="B155" s="56">
        <v>2</v>
      </c>
      <c r="C155" s="24">
        <f>SUM(C145:C154)</f>
        <v>15</v>
      </c>
      <c r="D155" s="24">
        <f>SUM(D145:D154)</f>
        <v>9.4533333333333331</v>
      </c>
      <c r="E155" s="24">
        <f>SUM(E145:E154)</f>
        <v>5.546666666666666</v>
      </c>
      <c r="F155" s="55" t="s">
        <v>13</v>
      </c>
      <c r="G155" s="56" t="s">
        <v>13</v>
      </c>
      <c r="H155" s="56" t="s">
        <v>13</v>
      </c>
      <c r="I155" s="24">
        <f>SUM(I145:I154)</f>
        <v>410</v>
      </c>
      <c r="J155" s="55" t="s">
        <v>13</v>
      </c>
      <c r="K155" s="24">
        <f>SUM(K145:K154)</f>
        <v>258</v>
      </c>
      <c r="L155" s="24">
        <f>SUM(L145:L154)</f>
        <v>240</v>
      </c>
      <c r="M155" s="24">
        <f>SUM(M145:M154)</f>
        <v>105</v>
      </c>
      <c r="N155" s="24">
        <f>SUM(N145:N154)</f>
        <v>135</v>
      </c>
      <c r="O155" s="24">
        <f>SUM(O145:O154)</f>
        <v>0</v>
      </c>
      <c r="P155" s="55" t="s">
        <v>13</v>
      </c>
      <c r="Q155" s="24">
        <f>SUM(Q145:Q154)</f>
        <v>18</v>
      </c>
      <c r="R155" s="24">
        <f>SUM(R145:R154)</f>
        <v>152</v>
      </c>
      <c r="S155" s="24">
        <f>SUM(S145:S154)</f>
        <v>61</v>
      </c>
      <c r="T155" s="55" t="s">
        <v>13</v>
      </c>
      <c r="U155" s="56" t="s">
        <v>13</v>
      </c>
      <c r="V155" s="56" t="s">
        <v>13</v>
      </c>
      <c r="W155" s="56" t="s">
        <v>13</v>
      </c>
      <c r="X155" s="56" t="s">
        <v>13</v>
      </c>
    </row>
    <row r="156" spans="1:24" x14ac:dyDescent="0.2">
      <c r="A156" s="105" t="s">
        <v>26</v>
      </c>
      <c r="B156" s="56">
        <v>2</v>
      </c>
      <c r="C156" s="55" t="s">
        <v>13</v>
      </c>
      <c r="D156" s="55" t="s">
        <v>13</v>
      </c>
      <c r="E156" s="55" t="s">
        <v>13</v>
      </c>
      <c r="F156" s="24">
        <f>SUM(F145:F154)</f>
        <v>8.1</v>
      </c>
      <c r="G156" s="56" t="s">
        <v>13</v>
      </c>
      <c r="H156" s="56" t="s">
        <v>13</v>
      </c>
      <c r="I156" s="56" t="s">
        <v>13</v>
      </c>
      <c r="J156" s="24">
        <f>SUM(J145:J154)</f>
        <v>226</v>
      </c>
      <c r="K156" s="56" t="s">
        <v>13</v>
      </c>
      <c r="L156" s="56" t="s">
        <v>13</v>
      </c>
      <c r="M156" s="56" t="s">
        <v>13</v>
      </c>
      <c r="N156" s="56" t="s">
        <v>13</v>
      </c>
      <c r="O156" s="56" t="s">
        <v>13</v>
      </c>
      <c r="P156" s="24">
        <f>SUM(P145:P154)</f>
        <v>135</v>
      </c>
      <c r="Q156" s="56" t="s">
        <v>13</v>
      </c>
      <c r="R156" s="56" t="s">
        <v>13</v>
      </c>
      <c r="S156" s="56" t="s">
        <v>13</v>
      </c>
      <c r="T156" s="24">
        <f>SUM(T145:T154)</f>
        <v>91</v>
      </c>
      <c r="U156" s="31" t="s">
        <v>13</v>
      </c>
      <c r="V156" s="56" t="s">
        <v>13</v>
      </c>
      <c r="W156" s="56" t="s">
        <v>13</v>
      </c>
      <c r="X156" s="56" t="s">
        <v>13</v>
      </c>
    </row>
    <row r="157" spans="1:24" x14ac:dyDescent="0.2">
      <c r="A157" s="105" t="s">
        <v>78</v>
      </c>
      <c r="B157" s="56">
        <v>2</v>
      </c>
      <c r="C157" s="24">
        <f>SUMIF(H145:H154,"f",C145:C154)</f>
        <v>8</v>
      </c>
      <c r="D157" s="24">
        <f>SUMIF(H145:H154,"f",D145:D154)</f>
        <v>5.12</v>
      </c>
      <c r="E157" s="24">
        <f>SUMIF(H145:H154,"f",E145:E154)</f>
        <v>2.88</v>
      </c>
      <c r="F157" s="55" t="s">
        <v>13</v>
      </c>
      <c r="G157" s="56" t="s">
        <v>13</v>
      </c>
      <c r="H157" s="56" t="s">
        <v>13</v>
      </c>
      <c r="I157" s="24">
        <f>SUMIF(H145:H154,"f",I145:I154)</f>
        <v>200</v>
      </c>
      <c r="J157" s="56" t="s">
        <v>13</v>
      </c>
      <c r="K157" s="24">
        <f>SUMIF(H145:H154,"f",K145:K154)</f>
        <v>128</v>
      </c>
      <c r="L157" s="24">
        <f>SUMIF(H145:H154,"f",L145:L154)</f>
        <v>120</v>
      </c>
      <c r="M157" s="24">
        <f>SUMIF(H145:H154,"f",M145:M154)</f>
        <v>60</v>
      </c>
      <c r="N157" s="24">
        <f>SUMIF(H145:H154,"f",N145:N154)</f>
        <v>60</v>
      </c>
      <c r="O157" s="24">
        <f>SUMIF(H145:H154,"f",O145:O154)</f>
        <v>0</v>
      </c>
      <c r="P157" s="56" t="s">
        <v>13</v>
      </c>
      <c r="Q157" s="24">
        <f>SUMIF(H145:H154,"f",Q145:Q154)</f>
        <v>8</v>
      </c>
      <c r="R157" s="24">
        <f>SUMIF(H145:H154,"f",R145:R154)</f>
        <v>72</v>
      </c>
      <c r="S157" s="24">
        <f>SUMIF(H145:H154,"f",S145:S154)</f>
        <v>20</v>
      </c>
      <c r="T157" s="56" t="s">
        <v>13</v>
      </c>
      <c r="U157" s="56" t="s">
        <v>13</v>
      </c>
      <c r="V157" s="56" t="s">
        <v>13</v>
      </c>
      <c r="W157" s="56" t="s">
        <v>13</v>
      </c>
      <c r="X157" s="56" t="s">
        <v>13</v>
      </c>
    </row>
    <row r="158" spans="1:24" x14ac:dyDescent="0.2">
      <c r="A158" s="168" t="s">
        <v>31</v>
      </c>
      <c r="B158" s="168"/>
      <c r="C158" s="168"/>
      <c r="D158" s="168"/>
      <c r="E158" s="168"/>
      <c r="F158" s="168"/>
      <c r="G158" s="168"/>
      <c r="H158" s="168"/>
      <c r="I158" s="168"/>
      <c r="J158" s="168"/>
      <c r="K158" s="168"/>
      <c r="L158" s="168"/>
      <c r="M158" s="168"/>
      <c r="N158" s="168"/>
      <c r="O158" s="168"/>
      <c r="P158" s="168"/>
      <c r="Q158" s="168"/>
      <c r="R158" s="168"/>
      <c r="S158" s="168"/>
      <c r="T158" s="168"/>
      <c r="U158" s="168"/>
      <c r="V158" s="168"/>
      <c r="W158" s="168"/>
      <c r="X158" s="168"/>
    </row>
    <row r="159" spans="1:24" x14ac:dyDescent="0.2">
      <c r="A159" s="99" t="s">
        <v>180</v>
      </c>
      <c r="B159" s="100">
        <v>2</v>
      </c>
      <c r="C159" s="101">
        <v>7</v>
      </c>
      <c r="D159" s="55">
        <f t="shared" ref="D159:D168" si="215">IF(C159&gt;0,K159/(I159/C159),0)</f>
        <v>2</v>
      </c>
      <c r="E159" s="55">
        <f t="shared" ref="E159:E168" si="216">IF(C159&gt;0,R159/(I159/C159),0)</f>
        <v>5</v>
      </c>
      <c r="F159" s="102">
        <f t="shared" ref="F159:F168" si="217">IF(U159&gt;0,FLOOR((P159+T159)/U159,0.1),0)</f>
        <v>2.4000000000000004</v>
      </c>
      <c r="G159" s="21" t="s">
        <v>15</v>
      </c>
      <c r="H159" s="21" t="s">
        <v>19</v>
      </c>
      <c r="I159" s="103">
        <f>K159+R159</f>
        <v>175</v>
      </c>
      <c r="J159" s="31">
        <f>P159+T159</f>
        <v>60</v>
      </c>
      <c r="K159" s="103">
        <f>L159+Q159</f>
        <v>50</v>
      </c>
      <c r="L159" s="103">
        <f>M159+N159</f>
        <v>0</v>
      </c>
      <c r="M159" s="100"/>
      <c r="N159" s="104">
        <f t="shared" ref="N159:N168" si="218">O159+P159</f>
        <v>0</v>
      </c>
      <c r="O159" s="100"/>
      <c r="P159" s="100"/>
      <c r="Q159" s="100">
        <v>50</v>
      </c>
      <c r="R159" s="94">
        <f t="shared" ref="R159:R168" si="219">(C159*U159)-K159</f>
        <v>125</v>
      </c>
      <c r="S159" s="92">
        <v>65</v>
      </c>
      <c r="T159" s="95">
        <f t="shared" ref="T159:T168" si="220">R159-S159</f>
        <v>60</v>
      </c>
      <c r="U159" s="96">
        <v>25</v>
      </c>
      <c r="V159" s="99">
        <v>60</v>
      </c>
      <c r="W159" s="99">
        <v>40</v>
      </c>
      <c r="X159" s="99"/>
    </row>
    <row r="160" spans="1:24" x14ac:dyDescent="0.2">
      <c r="A160" s="99"/>
      <c r="B160" s="100">
        <v>2</v>
      </c>
      <c r="C160" s="101"/>
      <c r="D160" s="55">
        <f t="shared" si="215"/>
        <v>0</v>
      </c>
      <c r="E160" s="55">
        <f t="shared" si="216"/>
        <v>0</v>
      </c>
      <c r="F160" s="102">
        <f t="shared" si="217"/>
        <v>0</v>
      </c>
      <c r="G160" s="21"/>
      <c r="H160" s="21"/>
      <c r="I160" s="103">
        <f t="shared" ref="I160:I168" si="221">K160+R160</f>
        <v>0</v>
      </c>
      <c r="J160" s="31">
        <f t="shared" ref="J160:J168" si="222">P160+T160</f>
        <v>0</v>
      </c>
      <c r="K160" s="103">
        <f t="shared" ref="K160:K168" si="223">L160+Q160</f>
        <v>0</v>
      </c>
      <c r="L160" s="103">
        <f t="shared" ref="L160:L168" si="224">M160+N160</f>
        <v>0</v>
      </c>
      <c r="M160" s="100"/>
      <c r="N160" s="104">
        <f t="shared" si="218"/>
        <v>0</v>
      </c>
      <c r="O160" s="100"/>
      <c r="P160" s="100"/>
      <c r="Q160" s="100"/>
      <c r="R160" s="94">
        <f t="shared" si="219"/>
        <v>0</v>
      </c>
      <c r="S160" s="92"/>
      <c r="T160" s="95">
        <f t="shared" si="220"/>
        <v>0</v>
      </c>
      <c r="U160" s="96"/>
      <c r="V160" s="99"/>
      <c r="W160" s="99"/>
      <c r="X160" s="99"/>
    </row>
    <row r="161" spans="1:24" x14ac:dyDescent="0.2">
      <c r="A161" s="99"/>
      <c r="B161" s="100">
        <v>2</v>
      </c>
      <c r="C161" s="101"/>
      <c r="D161" s="55">
        <f t="shared" ref="D161:D163" si="225">IF(C161&gt;0,K161/(I161/C161),0)</f>
        <v>0</v>
      </c>
      <c r="E161" s="55">
        <f t="shared" ref="E161:E163" si="226">IF(C161&gt;0,R161/(I161/C161),0)</f>
        <v>0</v>
      </c>
      <c r="F161" s="102">
        <f t="shared" ref="F161:F163" si="227">IF(U161&gt;0,FLOOR((P161+T161)/U161,0.1),0)</f>
        <v>0</v>
      </c>
      <c r="G161" s="21"/>
      <c r="H161" s="21"/>
      <c r="I161" s="103">
        <f t="shared" ref="I161:I163" si="228">K161+R161</f>
        <v>0</v>
      </c>
      <c r="J161" s="31">
        <f t="shared" ref="J161:J163" si="229">P161+T161</f>
        <v>0</v>
      </c>
      <c r="K161" s="103">
        <f t="shared" ref="K161:K163" si="230">L161+Q161</f>
        <v>0</v>
      </c>
      <c r="L161" s="103">
        <f t="shared" ref="L161:L163" si="231">M161+N161</f>
        <v>0</v>
      </c>
      <c r="M161" s="100"/>
      <c r="N161" s="104">
        <f t="shared" ref="N161:N163" si="232">O161+P161</f>
        <v>0</v>
      </c>
      <c r="O161" s="100"/>
      <c r="P161" s="100"/>
      <c r="Q161" s="100"/>
      <c r="R161" s="94">
        <f t="shared" ref="R161:R163" si="233">(C161*U161)-K161</f>
        <v>0</v>
      </c>
      <c r="S161" s="92"/>
      <c r="T161" s="95">
        <f t="shared" ref="T161:T163" si="234">R161-S161</f>
        <v>0</v>
      </c>
      <c r="U161" s="96"/>
      <c r="V161" s="99"/>
      <c r="W161" s="99"/>
      <c r="X161" s="99"/>
    </row>
    <row r="162" spans="1:24" x14ac:dyDescent="0.2">
      <c r="A162" s="99"/>
      <c r="B162" s="100">
        <v>2</v>
      </c>
      <c r="C162" s="101"/>
      <c r="D162" s="55">
        <f t="shared" si="225"/>
        <v>0</v>
      </c>
      <c r="E162" s="55">
        <f t="shared" si="226"/>
        <v>0</v>
      </c>
      <c r="F162" s="102">
        <f t="shared" si="227"/>
        <v>0</v>
      </c>
      <c r="G162" s="21"/>
      <c r="H162" s="21"/>
      <c r="I162" s="103">
        <f t="shared" si="228"/>
        <v>0</v>
      </c>
      <c r="J162" s="31">
        <f t="shared" si="229"/>
        <v>0</v>
      </c>
      <c r="K162" s="103">
        <f t="shared" si="230"/>
        <v>0</v>
      </c>
      <c r="L162" s="103">
        <f t="shared" si="231"/>
        <v>0</v>
      </c>
      <c r="M162" s="100"/>
      <c r="N162" s="104">
        <f t="shared" si="232"/>
        <v>0</v>
      </c>
      <c r="O162" s="100"/>
      <c r="P162" s="100"/>
      <c r="Q162" s="100"/>
      <c r="R162" s="94">
        <f t="shared" si="233"/>
        <v>0</v>
      </c>
      <c r="S162" s="92"/>
      <c r="T162" s="95">
        <f t="shared" si="234"/>
        <v>0</v>
      </c>
      <c r="U162" s="96"/>
      <c r="V162" s="99"/>
      <c r="W162" s="99"/>
      <c r="X162" s="99"/>
    </row>
    <row r="163" spans="1:24" x14ac:dyDescent="0.2">
      <c r="A163" s="99"/>
      <c r="B163" s="100">
        <v>2</v>
      </c>
      <c r="C163" s="101"/>
      <c r="D163" s="55">
        <f t="shared" si="225"/>
        <v>0</v>
      </c>
      <c r="E163" s="55">
        <f t="shared" si="226"/>
        <v>0</v>
      </c>
      <c r="F163" s="102">
        <f t="shared" si="227"/>
        <v>0</v>
      </c>
      <c r="G163" s="21"/>
      <c r="H163" s="21"/>
      <c r="I163" s="103">
        <f t="shared" si="228"/>
        <v>0</v>
      </c>
      <c r="J163" s="31">
        <f t="shared" si="229"/>
        <v>0</v>
      </c>
      <c r="K163" s="103">
        <f t="shared" si="230"/>
        <v>0</v>
      </c>
      <c r="L163" s="103">
        <f t="shared" si="231"/>
        <v>0</v>
      </c>
      <c r="M163" s="100"/>
      <c r="N163" s="104">
        <f t="shared" si="232"/>
        <v>0</v>
      </c>
      <c r="O163" s="100"/>
      <c r="P163" s="100"/>
      <c r="Q163" s="100"/>
      <c r="R163" s="94">
        <f t="shared" si="233"/>
        <v>0</v>
      </c>
      <c r="S163" s="92"/>
      <c r="T163" s="95">
        <f t="shared" si="234"/>
        <v>0</v>
      </c>
      <c r="U163" s="96"/>
      <c r="V163" s="99"/>
      <c r="W163" s="99"/>
      <c r="X163" s="99"/>
    </row>
    <row r="164" spans="1:24" x14ac:dyDescent="0.2">
      <c r="A164" s="99"/>
      <c r="B164" s="100">
        <v>2</v>
      </c>
      <c r="C164" s="101"/>
      <c r="D164" s="55">
        <f t="shared" si="215"/>
        <v>0</v>
      </c>
      <c r="E164" s="55">
        <f t="shared" si="216"/>
        <v>0</v>
      </c>
      <c r="F164" s="102">
        <f t="shared" si="217"/>
        <v>0</v>
      </c>
      <c r="G164" s="21"/>
      <c r="H164" s="21"/>
      <c r="I164" s="103">
        <f t="shared" si="221"/>
        <v>0</v>
      </c>
      <c r="J164" s="31">
        <f t="shared" si="222"/>
        <v>0</v>
      </c>
      <c r="K164" s="103">
        <f t="shared" si="223"/>
        <v>0</v>
      </c>
      <c r="L164" s="103">
        <f t="shared" si="224"/>
        <v>0</v>
      </c>
      <c r="M164" s="100"/>
      <c r="N164" s="104">
        <f t="shared" si="218"/>
        <v>0</v>
      </c>
      <c r="O164" s="100"/>
      <c r="P164" s="100"/>
      <c r="Q164" s="100"/>
      <c r="R164" s="94">
        <f t="shared" si="219"/>
        <v>0</v>
      </c>
      <c r="S164" s="92"/>
      <c r="T164" s="95">
        <f t="shared" si="220"/>
        <v>0</v>
      </c>
      <c r="U164" s="96"/>
      <c r="V164" s="99"/>
      <c r="W164" s="99"/>
      <c r="X164" s="99"/>
    </row>
    <row r="165" spans="1:24" x14ac:dyDescent="0.2">
      <c r="A165" s="99"/>
      <c r="B165" s="100">
        <v>2</v>
      </c>
      <c r="C165" s="101"/>
      <c r="D165" s="55">
        <f t="shared" si="215"/>
        <v>0</v>
      </c>
      <c r="E165" s="55">
        <f t="shared" si="216"/>
        <v>0</v>
      </c>
      <c r="F165" s="102">
        <f t="shared" si="217"/>
        <v>0</v>
      </c>
      <c r="G165" s="21"/>
      <c r="H165" s="21"/>
      <c r="I165" s="103">
        <f t="shared" si="221"/>
        <v>0</v>
      </c>
      <c r="J165" s="31">
        <f t="shared" si="222"/>
        <v>0</v>
      </c>
      <c r="K165" s="103">
        <f t="shared" si="223"/>
        <v>0</v>
      </c>
      <c r="L165" s="103">
        <f t="shared" si="224"/>
        <v>0</v>
      </c>
      <c r="M165" s="100"/>
      <c r="N165" s="104">
        <f t="shared" si="218"/>
        <v>0</v>
      </c>
      <c r="O165" s="100"/>
      <c r="P165" s="100"/>
      <c r="Q165" s="100"/>
      <c r="R165" s="94">
        <f t="shared" si="219"/>
        <v>0</v>
      </c>
      <c r="S165" s="92"/>
      <c r="T165" s="95">
        <f t="shared" si="220"/>
        <v>0</v>
      </c>
      <c r="U165" s="96"/>
      <c r="V165" s="99"/>
      <c r="W165" s="99"/>
      <c r="X165" s="99"/>
    </row>
    <row r="166" spans="1:24" x14ac:dyDescent="0.2">
      <c r="A166" s="99"/>
      <c r="B166" s="100">
        <v>2</v>
      </c>
      <c r="C166" s="101"/>
      <c r="D166" s="55">
        <f t="shared" si="215"/>
        <v>0</v>
      </c>
      <c r="E166" s="55">
        <f t="shared" si="216"/>
        <v>0</v>
      </c>
      <c r="F166" s="102">
        <f t="shared" si="217"/>
        <v>0</v>
      </c>
      <c r="G166" s="21"/>
      <c r="H166" s="21"/>
      <c r="I166" s="103">
        <f t="shared" si="221"/>
        <v>0</v>
      </c>
      <c r="J166" s="31">
        <f t="shared" si="222"/>
        <v>0</v>
      </c>
      <c r="K166" s="103">
        <f t="shared" si="223"/>
        <v>0</v>
      </c>
      <c r="L166" s="103">
        <f t="shared" si="224"/>
        <v>0</v>
      </c>
      <c r="M166" s="100"/>
      <c r="N166" s="104">
        <f t="shared" si="218"/>
        <v>0</v>
      </c>
      <c r="O166" s="100"/>
      <c r="P166" s="100"/>
      <c r="Q166" s="100"/>
      <c r="R166" s="94">
        <f t="shared" si="219"/>
        <v>0</v>
      </c>
      <c r="S166" s="92"/>
      <c r="T166" s="95">
        <f t="shared" si="220"/>
        <v>0</v>
      </c>
      <c r="U166" s="96"/>
      <c r="V166" s="99"/>
      <c r="W166" s="99"/>
      <c r="X166" s="99"/>
    </row>
    <row r="167" spans="1:24" x14ac:dyDescent="0.2">
      <c r="A167" s="99"/>
      <c r="B167" s="100">
        <v>2</v>
      </c>
      <c r="C167" s="101"/>
      <c r="D167" s="55">
        <f t="shared" si="215"/>
        <v>0</v>
      </c>
      <c r="E167" s="55">
        <f t="shared" si="216"/>
        <v>0</v>
      </c>
      <c r="F167" s="102">
        <f t="shared" si="217"/>
        <v>0</v>
      </c>
      <c r="G167" s="21"/>
      <c r="H167" s="21"/>
      <c r="I167" s="103">
        <f t="shared" si="221"/>
        <v>0</v>
      </c>
      <c r="J167" s="31">
        <f t="shared" si="222"/>
        <v>0</v>
      </c>
      <c r="K167" s="103">
        <f t="shared" si="223"/>
        <v>0</v>
      </c>
      <c r="L167" s="103">
        <f t="shared" si="224"/>
        <v>0</v>
      </c>
      <c r="M167" s="100"/>
      <c r="N167" s="104">
        <f t="shared" si="218"/>
        <v>0</v>
      </c>
      <c r="O167" s="100"/>
      <c r="P167" s="100"/>
      <c r="Q167" s="100"/>
      <c r="R167" s="94">
        <f t="shared" si="219"/>
        <v>0</v>
      </c>
      <c r="S167" s="92"/>
      <c r="T167" s="95">
        <f t="shared" si="220"/>
        <v>0</v>
      </c>
      <c r="U167" s="96"/>
      <c r="V167" s="99"/>
      <c r="W167" s="99"/>
      <c r="X167" s="99"/>
    </row>
    <row r="168" spans="1:24" x14ac:dyDescent="0.2">
      <c r="A168" s="99"/>
      <c r="B168" s="100">
        <v>2</v>
      </c>
      <c r="C168" s="101"/>
      <c r="D168" s="55">
        <f t="shared" si="215"/>
        <v>0</v>
      </c>
      <c r="E168" s="55">
        <f t="shared" si="216"/>
        <v>0</v>
      </c>
      <c r="F168" s="102">
        <f t="shared" si="217"/>
        <v>0</v>
      </c>
      <c r="G168" s="21"/>
      <c r="H168" s="21"/>
      <c r="I168" s="103">
        <f t="shared" si="221"/>
        <v>0</v>
      </c>
      <c r="J168" s="31">
        <f t="shared" si="222"/>
        <v>0</v>
      </c>
      <c r="K168" s="103">
        <f t="shared" si="223"/>
        <v>0</v>
      </c>
      <c r="L168" s="103">
        <f t="shared" si="224"/>
        <v>0</v>
      </c>
      <c r="M168" s="100"/>
      <c r="N168" s="104">
        <f t="shared" si="218"/>
        <v>0</v>
      </c>
      <c r="O168" s="100"/>
      <c r="P168" s="100"/>
      <c r="Q168" s="100"/>
      <c r="R168" s="94">
        <f t="shared" si="219"/>
        <v>0</v>
      </c>
      <c r="S168" s="92"/>
      <c r="T168" s="95">
        <f t="shared" si="220"/>
        <v>0</v>
      </c>
      <c r="U168" s="96"/>
      <c r="V168" s="99"/>
      <c r="W168" s="99"/>
      <c r="X168" s="99"/>
    </row>
    <row r="169" spans="1:24" x14ac:dyDescent="0.2">
      <c r="A169" s="105" t="s">
        <v>77</v>
      </c>
      <c r="B169" s="56">
        <v>2</v>
      </c>
      <c r="C169" s="24">
        <f>SUM(C159:C168)</f>
        <v>7</v>
      </c>
      <c r="D169" s="24">
        <f>SUM(D159:D168)</f>
        <v>2</v>
      </c>
      <c r="E169" s="24">
        <f>SUM(E159:E168)</f>
        <v>5</v>
      </c>
      <c r="F169" s="55" t="s">
        <v>13</v>
      </c>
      <c r="G169" s="56" t="s">
        <v>13</v>
      </c>
      <c r="H169" s="56" t="s">
        <v>13</v>
      </c>
      <c r="I169" s="24">
        <f>SUM(I159:I168)</f>
        <v>175</v>
      </c>
      <c r="J169" s="55" t="s">
        <v>13</v>
      </c>
      <c r="K169" s="24">
        <f>SUM(K159:K168)</f>
        <v>50</v>
      </c>
      <c r="L169" s="24">
        <f>SUM(L159:L168)</f>
        <v>0</v>
      </c>
      <c r="M169" s="24">
        <f>SUM(M159:M168)</f>
        <v>0</v>
      </c>
      <c r="N169" s="24">
        <f>SUM(N159:N168)</f>
        <v>0</v>
      </c>
      <c r="O169" s="24">
        <f>SUM(O159:O168)</f>
        <v>0</v>
      </c>
      <c r="P169" s="55" t="s">
        <v>13</v>
      </c>
      <c r="Q169" s="24">
        <f>SUM(Q159:Q168)</f>
        <v>50</v>
      </c>
      <c r="R169" s="24">
        <f>SUM(R159:R168)</f>
        <v>125</v>
      </c>
      <c r="S169" s="24">
        <f>SUM(S159:S168)</f>
        <v>65</v>
      </c>
      <c r="T169" s="55" t="s">
        <v>13</v>
      </c>
      <c r="U169" s="56" t="s">
        <v>13</v>
      </c>
      <c r="V169" s="56" t="s">
        <v>13</v>
      </c>
      <c r="W169" s="56" t="s">
        <v>13</v>
      </c>
      <c r="X169" s="56" t="s">
        <v>13</v>
      </c>
    </row>
    <row r="170" spans="1:24" x14ac:dyDescent="0.2">
      <c r="A170" s="105" t="s">
        <v>26</v>
      </c>
      <c r="B170" s="56">
        <v>2</v>
      </c>
      <c r="C170" s="55" t="s">
        <v>13</v>
      </c>
      <c r="D170" s="55" t="s">
        <v>13</v>
      </c>
      <c r="E170" s="55" t="s">
        <v>13</v>
      </c>
      <c r="F170" s="24">
        <f>SUM(F159:F168)</f>
        <v>2.4000000000000004</v>
      </c>
      <c r="G170" s="56" t="s">
        <v>13</v>
      </c>
      <c r="H170" s="56" t="s">
        <v>13</v>
      </c>
      <c r="I170" s="56" t="s">
        <v>13</v>
      </c>
      <c r="J170" s="24">
        <f>SUM(J159:J168)</f>
        <v>60</v>
      </c>
      <c r="K170" s="56" t="s">
        <v>13</v>
      </c>
      <c r="L170" s="56" t="s">
        <v>13</v>
      </c>
      <c r="M170" s="56" t="s">
        <v>13</v>
      </c>
      <c r="N170" s="56" t="s">
        <v>13</v>
      </c>
      <c r="O170" s="56" t="s">
        <v>13</v>
      </c>
      <c r="P170" s="24">
        <f>SUM(P159:P168)</f>
        <v>0</v>
      </c>
      <c r="Q170" s="56" t="s">
        <v>13</v>
      </c>
      <c r="R170" s="56" t="s">
        <v>13</v>
      </c>
      <c r="S170" s="56" t="s">
        <v>13</v>
      </c>
      <c r="T170" s="24">
        <f>SUM(T159:T168)</f>
        <v>60</v>
      </c>
      <c r="U170" s="31" t="s">
        <v>13</v>
      </c>
      <c r="V170" s="56" t="s">
        <v>13</v>
      </c>
      <c r="W170" s="56" t="s">
        <v>13</v>
      </c>
      <c r="X170" s="56" t="s">
        <v>13</v>
      </c>
    </row>
    <row r="171" spans="1:24" x14ac:dyDescent="0.2">
      <c r="A171" s="105" t="s">
        <v>78</v>
      </c>
      <c r="B171" s="56">
        <v>2</v>
      </c>
      <c r="C171" s="24">
        <f>SUMIF(H159:H168,"f",C159:C168)</f>
        <v>7</v>
      </c>
      <c r="D171" s="24">
        <f>SUMIF(H159:H168,"f",D159:D168)</f>
        <v>2</v>
      </c>
      <c r="E171" s="24">
        <f>SUMIF(H159:H168,"f",E159:E168)</f>
        <v>5</v>
      </c>
      <c r="F171" s="55" t="s">
        <v>13</v>
      </c>
      <c r="G171" s="56" t="s">
        <v>13</v>
      </c>
      <c r="H171" s="56" t="s">
        <v>13</v>
      </c>
      <c r="I171" s="24">
        <f>SUMIF(H159:H168,"f",I159:I168)</f>
        <v>175</v>
      </c>
      <c r="J171" s="56" t="s">
        <v>13</v>
      </c>
      <c r="K171" s="24">
        <f>SUMIF(H159:H168,"f",K159:K168)</f>
        <v>50</v>
      </c>
      <c r="L171" s="24">
        <f>SUMIF(H159:H168,"f",L159:L168)</f>
        <v>0</v>
      </c>
      <c r="M171" s="24">
        <f>SUMIF(H159:H168,"f",M159:M168)</f>
        <v>0</v>
      </c>
      <c r="N171" s="24">
        <f>SUMIF(H159:H168,"f",N159:N168)</f>
        <v>0</v>
      </c>
      <c r="O171" s="24">
        <f>SUMIF(H159:H168,"f",O159:O168)</f>
        <v>0</v>
      </c>
      <c r="P171" s="56" t="s">
        <v>13</v>
      </c>
      <c r="Q171" s="24">
        <f>SUMIF(H159:H168,"f",Q159:Q168)</f>
        <v>50</v>
      </c>
      <c r="R171" s="24">
        <f>SUMIF(H159:H168,"f",R159:R168)</f>
        <v>125</v>
      </c>
      <c r="S171" s="24">
        <f>SUMIF(H159:H168,"f",S159:S168)</f>
        <v>65</v>
      </c>
      <c r="T171" s="56" t="s">
        <v>13</v>
      </c>
      <c r="U171" s="56" t="s">
        <v>13</v>
      </c>
      <c r="V171" s="56" t="s">
        <v>13</v>
      </c>
      <c r="W171" s="56" t="s">
        <v>13</v>
      </c>
      <c r="X171" s="56" t="s">
        <v>13</v>
      </c>
    </row>
    <row r="172" spans="1:24" x14ac:dyDescent="0.2">
      <c r="A172" s="168" t="s">
        <v>34</v>
      </c>
      <c r="B172" s="168"/>
      <c r="C172" s="168"/>
      <c r="D172" s="168"/>
      <c r="E172" s="168"/>
      <c r="F172" s="168"/>
      <c r="G172" s="168"/>
      <c r="H172" s="168"/>
      <c r="I172" s="168"/>
      <c r="J172" s="168"/>
      <c r="K172" s="168"/>
      <c r="L172" s="168"/>
      <c r="M172" s="168"/>
      <c r="N172" s="168"/>
      <c r="O172" s="168"/>
      <c r="P172" s="168"/>
      <c r="Q172" s="168"/>
      <c r="R172" s="168"/>
      <c r="S172" s="168"/>
      <c r="T172" s="168"/>
      <c r="U172" s="168"/>
      <c r="V172" s="168"/>
      <c r="W172" s="168"/>
      <c r="X172" s="168"/>
    </row>
    <row r="173" spans="1:24" x14ac:dyDescent="0.2">
      <c r="A173" s="110" t="s">
        <v>177</v>
      </c>
      <c r="B173" s="100">
        <v>2</v>
      </c>
      <c r="C173" s="101">
        <v>3</v>
      </c>
      <c r="D173" s="55">
        <f t="shared" ref="D173:D182" si="235">IF(C173&gt;0,K173/(I173/C173),0)</f>
        <v>1.8</v>
      </c>
      <c r="E173" s="55">
        <f t="shared" ref="E173:E182" si="236">IF(C173&gt;0,R173/(I173/C173),0)</f>
        <v>1.2</v>
      </c>
      <c r="F173" s="102">
        <f t="shared" ref="F173:F182" si="237">IF(U173&gt;0,FLOOR((P173+T173)/U173,0.1),0)</f>
        <v>0.60000000000000009</v>
      </c>
      <c r="G173" s="21" t="s">
        <v>20</v>
      </c>
      <c r="H173" s="21" t="s">
        <v>19</v>
      </c>
      <c r="I173" s="103">
        <f>K173+R173</f>
        <v>75</v>
      </c>
      <c r="J173" s="31">
        <f>P173+T173</f>
        <v>15</v>
      </c>
      <c r="K173" s="103">
        <f>L173+Q173</f>
        <v>45</v>
      </c>
      <c r="L173" s="103">
        <f>M173+N173</f>
        <v>45</v>
      </c>
      <c r="M173" s="100"/>
      <c r="N173" s="104">
        <f t="shared" ref="N173:N182" si="238">O173+P173</f>
        <v>45</v>
      </c>
      <c r="O173" s="100">
        <v>45</v>
      </c>
      <c r="P173" s="100"/>
      <c r="Q173" s="100"/>
      <c r="R173" s="94">
        <f t="shared" ref="R173:R182" si="239">(C173*U173)-K173</f>
        <v>30</v>
      </c>
      <c r="S173" s="92">
        <v>15</v>
      </c>
      <c r="T173" s="95">
        <f t="shared" ref="T173:T182" si="240">R173-S173</f>
        <v>15</v>
      </c>
      <c r="U173" s="96">
        <v>25</v>
      </c>
      <c r="V173" s="99">
        <v>60</v>
      </c>
      <c r="W173" s="99">
        <v>40</v>
      </c>
      <c r="X173" s="99"/>
    </row>
    <row r="174" spans="1:24" x14ac:dyDescent="0.2">
      <c r="A174" s="99"/>
      <c r="B174" s="100">
        <v>2</v>
      </c>
      <c r="C174" s="101"/>
      <c r="D174" s="55">
        <f t="shared" ref="D174:D181" si="241">IF(C174&gt;0,K174/(I174/C174),0)</f>
        <v>0</v>
      </c>
      <c r="E174" s="55">
        <f t="shared" ref="E174:E181" si="242">IF(C174&gt;0,R174/(I174/C174),0)</f>
        <v>0</v>
      </c>
      <c r="F174" s="102">
        <f t="shared" ref="F174:F181" si="243">IF(U174&gt;0,FLOOR((P174+T174)/U174,0.1),0)</f>
        <v>0</v>
      </c>
      <c r="G174" s="21"/>
      <c r="H174" s="21"/>
      <c r="I174" s="103">
        <f t="shared" ref="I174:I181" si="244">K174+R174</f>
        <v>0</v>
      </c>
      <c r="J174" s="31">
        <f t="shared" ref="J174:J181" si="245">P174+T174</f>
        <v>0</v>
      </c>
      <c r="K174" s="103">
        <f t="shared" ref="K174:K181" si="246">L174+Q174</f>
        <v>0</v>
      </c>
      <c r="L174" s="103">
        <f t="shared" ref="L174:L181" si="247">M174+N174</f>
        <v>0</v>
      </c>
      <c r="M174" s="100"/>
      <c r="N174" s="104">
        <f t="shared" ref="N174:N181" si="248">O174+P174</f>
        <v>0</v>
      </c>
      <c r="O174" s="100"/>
      <c r="P174" s="100"/>
      <c r="Q174" s="100"/>
      <c r="R174" s="94">
        <f t="shared" ref="R174:R181" si="249">(C174*U174)-K174</f>
        <v>0</v>
      </c>
      <c r="S174" s="92"/>
      <c r="T174" s="95">
        <f t="shared" ref="T174:T181" si="250">R174-S174</f>
        <v>0</v>
      </c>
      <c r="U174" s="96"/>
      <c r="V174" s="99"/>
      <c r="W174" s="99"/>
      <c r="X174" s="99"/>
    </row>
    <row r="175" spans="1:24" x14ac:dyDescent="0.2">
      <c r="A175" s="99"/>
      <c r="B175" s="100">
        <v>2</v>
      </c>
      <c r="C175" s="101"/>
      <c r="D175" s="55">
        <f t="shared" si="241"/>
        <v>0</v>
      </c>
      <c r="E175" s="55">
        <f t="shared" si="242"/>
        <v>0</v>
      </c>
      <c r="F175" s="102">
        <f t="shared" si="243"/>
        <v>0</v>
      </c>
      <c r="G175" s="21"/>
      <c r="H175" s="21"/>
      <c r="I175" s="103">
        <f t="shared" si="244"/>
        <v>0</v>
      </c>
      <c r="J175" s="31">
        <f t="shared" si="245"/>
        <v>0</v>
      </c>
      <c r="K175" s="103">
        <f t="shared" si="246"/>
        <v>0</v>
      </c>
      <c r="L175" s="103">
        <f t="shared" si="247"/>
        <v>0</v>
      </c>
      <c r="M175" s="100"/>
      <c r="N175" s="104">
        <f t="shared" si="248"/>
        <v>0</v>
      </c>
      <c r="O175" s="100"/>
      <c r="P175" s="100"/>
      <c r="Q175" s="100"/>
      <c r="R175" s="94">
        <f t="shared" si="249"/>
        <v>0</v>
      </c>
      <c r="S175" s="92"/>
      <c r="T175" s="95">
        <f t="shared" si="250"/>
        <v>0</v>
      </c>
      <c r="U175" s="96"/>
      <c r="V175" s="99"/>
      <c r="W175" s="99"/>
      <c r="X175" s="99"/>
    </row>
    <row r="176" spans="1:24" x14ac:dyDescent="0.2">
      <c r="A176" s="99"/>
      <c r="B176" s="100">
        <v>2</v>
      </c>
      <c r="C176" s="101"/>
      <c r="D176" s="55">
        <f t="shared" si="241"/>
        <v>0</v>
      </c>
      <c r="E176" s="55">
        <f t="shared" si="242"/>
        <v>0</v>
      </c>
      <c r="F176" s="102">
        <f t="shared" si="243"/>
        <v>0</v>
      </c>
      <c r="G176" s="21"/>
      <c r="H176" s="21"/>
      <c r="I176" s="103">
        <f t="shared" si="244"/>
        <v>0</v>
      </c>
      <c r="J176" s="31">
        <f t="shared" si="245"/>
        <v>0</v>
      </c>
      <c r="K176" s="103">
        <f t="shared" si="246"/>
        <v>0</v>
      </c>
      <c r="L176" s="103">
        <f t="shared" si="247"/>
        <v>0</v>
      </c>
      <c r="M176" s="100"/>
      <c r="N176" s="104">
        <f t="shared" si="248"/>
        <v>0</v>
      </c>
      <c r="O176" s="100"/>
      <c r="P176" s="100"/>
      <c r="Q176" s="100"/>
      <c r="R176" s="94">
        <f t="shared" si="249"/>
        <v>0</v>
      </c>
      <c r="S176" s="92"/>
      <c r="T176" s="95">
        <f t="shared" si="250"/>
        <v>0</v>
      </c>
      <c r="U176" s="96"/>
      <c r="V176" s="99"/>
      <c r="W176" s="99"/>
      <c r="X176" s="99"/>
    </row>
    <row r="177" spans="1:24" x14ac:dyDescent="0.2">
      <c r="A177" s="99"/>
      <c r="B177" s="100">
        <v>2</v>
      </c>
      <c r="C177" s="101"/>
      <c r="D177" s="55">
        <f t="shared" si="241"/>
        <v>0</v>
      </c>
      <c r="E177" s="55">
        <f t="shared" si="242"/>
        <v>0</v>
      </c>
      <c r="F177" s="102">
        <f t="shared" si="243"/>
        <v>0</v>
      </c>
      <c r="G177" s="21"/>
      <c r="H177" s="21"/>
      <c r="I177" s="103">
        <f t="shared" si="244"/>
        <v>0</v>
      </c>
      <c r="J177" s="31">
        <f t="shared" si="245"/>
        <v>0</v>
      </c>
      <c r="K177" s="103">
        <f t="shared" si="246"/>
        <v>0</v>
      </c>
      <c r="L177" s="103">
        <f t="shared" si="247"/>
        <v>0</v>
      </c>
      <c r="M177" s="100"/>
      <c r="N177" s="104">
        <f t="shared" si="248"/>
        <v>0</v>
      </c>
      <c r="O177" s="100"/>
      <c r="P177" s="100"/>
      <c r="Q177" s="100"/>
      <c r="R177" s="94">
        <f t="shared" si="249"/>
        <v>0</v>
      </c>
      <c r="S177" s="92"/>
      <c r="T177" s="95">
        <f t="shared" si="250"/>
        <v>0</v>
      </c>
      <c r="U177" s="96"/>
      <c r="V177" s="99"/>
      <c r="W177" s="99"/>
      <c r="X177" s="99"/>
    </row>
    <row r="178" spans="1:24" x14ac:dyDescent="0.2">
      <c r="A178" s="99"/>
      <c r="B178" s="100">
        <v>2</v>
      </c>
      <c r="C178" s="101"/>
      <c r="D178" s="55">
        <f t="shared" si="241"/>
        <v>0</v>
      </c>
      <c r="E178" s="55">
        <f t="shared" si="242"/>
        <v>0</v>
      </c>
      <c r="F178" s="102">
        <f t="shared" si="243"/>
        <v>0</v>
      </c>
      <c r="G178" s="21"/>
      <c r="H178" s="21"/>
      <c r="I178" s="103">
        <f t="shared" si="244"/>
        <v>0</v>
      </c>
      <c r="J178" s="31">
        <f t="shared" si="245"/>
        <v>0</v>
      </c>
      <c r="K178" s="103">
        <f t="shared" si="246"/>
        <v>0</v>
      </c>
      <c r="L178" s="103">
        <f t="shared" si="247"/>
        <v>0</v>
      </c>
      <c r="M178" s="100"/>
      <c r="N178" s="104">
        <f t="shared" si="248"/>
        <v>0</v>
      </c>
      <c r="O178" s="100"/>
      <c r="P178" s="100"/>
      <c r="Q178" s="100"/>
      <c r="R178" s="94">
        <f t="shared" si="249"/>
        <v>0</v>
      </c>
      <c r="S178" s="92"/>
      <c r="T178" s="95">
        <f t="shared" si="250"/>
        <v>0</v>
      </c>
      <c r="U178" s="96"/>
      <c r="V178" s="99"/>
      <c r="W178" s="99"/>
      <c r="X178" s="99"/>
    </row>
    <row r="179" spans="1:24" x14ac:dyDescent="0.2">
      <c r="A179" s="99"/>
      <c r="B179" s="100">
        <v>2</v>
      </c>
      <c r="C179" s="101"/>
      <c r="D179" s="55">
        <f t="shared" si="241"/>
        <v>0</v>
      </c>
      <c r="E179" s="55">
        <f t="shared" si="242"/>
        <v>0</v>
      </c>
      <c r="F179" s="102">
        <f t="shared" si="243"/>
        <v>0</v>
      </c>
      <c r="G179" s="21"/>
      <c r="H179" s="21"/>
      <c r="I179" s="103">
        <f t="shared" si="244"/>
        <v>0</v>
      </c>
      <c r="J179" s="31">
        <f t="shared" si="245"/>
        <v>0</v>
      </c>
      <c r="K179" s="103">
        <f t="shared" si="246"/>
        <v>0</v>
      </c>
      <c r="L179" s="103">
        <f t="shared" si="247"/>
        <v>0</v>
      </c>
      <c r="M179" s="100"/>
      <c r="N179" s="104">
        <f t="shared" si="248"/>
        <v>0</v>
      </c>
      <c r="O179" s="100"/>
      <c r="P179" s="100"/>
      <c r="Q179" s="100"/>
      <c r="R179" s="94">
        <f t="shared" si="249"/>
        <v>0</v>
      </c>
      <c r="S179" s="92"/>
      <c r="T179" s="95">
        <f t="shared" si="250"/>
        <v>0</v>
      </c>
      <c r="U179" s="96"/>
      <c r="V179" s="99"/>
      <c r="W179" s="99"/>
      <c r="X179" s="99"/>
    </row>
    <row r="180" spans="1:24" x14ac:dyDescent="0.2">
      <c r="A180" s="99"/>
      <c r="B180" s="100">
        <v>2</v>
      </c>
      <c r="C180" s="101"/>
      <c r="D180" s="55">
        <f t="shared" si="241"/>
        <v>0</v>
      </c>
      <c r="E180" s="55">
        <f t="shared" si="242"/>
        <v>0</v>
      </c>
      <c r="F180" s="102">
        <f t="shared" si="243"/>
        <v>0</v>
      </c>
      <c r="G180" s="21"/>
      <c r="H180" s="21"/>
      <c r="I180" s="103">
        <f t="shared" si="244"/>
        <v>0</v>
      </c>
      <c r="J180" s="31">
        <f t="shared" si="245"/>
        <v>0</v>
      </c>
      <c r="K180" s="103">
        <f t="shared" si="246"/>
        <v>0</v>
      </c>
      <c r="L180" s="103">
        <f t="shared" si="247"/>
        <v>0</v>
      </c>
      <c r="M180" s="100"/>
      <c r="N180" s="104">
        <f t="shared" si="248"/>
        <v>0</v>
      </c>
      <c r="O180" s="100"/>
      <c r="P180" s="100"/>
      <c r="Q180" s="100"/>
      <c r="R180" s="94">
        <f t="shared" si="249"/>
        <v>0</v>
      </c>
      <c r="S180" s="92"/>
      <c r="T180" s="95">
        <f t="shared" si="250"/>
        <v>0</v>
      </c>
      <c r="U180" s="96"/>
      <c r="V180" s="99"/>
      <c r="W180" s="99"/>
      <c r="X180" s="99"/>
    </row>
    <row r="181" spans="1:24" x14ac:dyDescent="0.2">
      <c r="A181" s="99"/>
      <c r="B181" s="100">
        <v>2</v>
      </c>
      <c r="C181" s="101"/>
      <c r="D181" s="55">
        <f t="shared" si="241"/>
        <v>0</v>
      </c>
      <c r="E181" s="55">
        <f t="shared" si="242"/>
        <v>0</v>
      </c>
      <c r="F181" s="102">
        <f t="shared" si="243"/>
        <v>0</v>
      </c>
      <c r="G181" s="21"/>
      <c r="H181" s="21"/>
      <c r="I181" s="103">
        <f t="shared" si="244"/>
        <v>0</v>
      </c>
      <c r="J181" s="31">
        <f t="shared" si="245"/>
        <v>0</v>
      </c>
      <c r="K181" s="103">
        <f t="shared" si="246"/>
        <v>0</v>
      </c>
      <c r="L181" s="103">
        <f t="shared" si="247"/>
        <v>0</v>
      </c>
      <c r="M181" s="100"/>
      <c r="N181" s="104">
        <f t="shared" si="248"/>
        <v>0</v>
      </c>
      <c r="O181" s="100"/>
      <c r="P181" s="100"/>
      <c r="Q181" s="100"/>
      <c r="R181" s="94">
        <f t="shared" si="249"/>
        <v>0</v>
      </c>
      <c r="S181" s="92"/>
      <c r="T181" s="95">
        <f t="shared" si="250"/>
        <v>0</v>
      </c>
      <c r="U181" s="96"/>
      <c r="V181" s="99"/>
      <c r="W181" s="99"/>
      <c r="X181" s="99"/>
    </row>
    <row r="182" spans="1:24" x14ac:dyDescent="0.2">
      <c r="A182" s="99"/>
      <c r="B182" s="100">
        <v>2</v>
      </c>
      <c r="C182" s="101"/>
      <c r="D182" s="55">
        <f t="shared" si="235"/>
        <v>0</v>
      </c>
      <c r="E182" s="55">
        <f t="shared" si="236"/>
        <v>0</v>
      </c>
      <c r="F182" s="102">
        <f t="shared" si="237"/>
        <v>0</v>
      </c>
      <c r="G182" s="21"/>
      <c r="H182" s="21"/>
      <c r="I182" s="103">
        <f t="shared" ref="I182" si="251">K182+R182</f>
        <v>0</v>
      </c>
      <c r="J182" s="31">
        <f t="shared" ref="J182" si="252">P182+T182</f>
        <v>0</v>
      </c>
      <c r="K182" s="103">
        <f t="shared" ref="K182" si="253">L182+Q182</f>
        <v>0</v>
      </c>
      <c r="L182" s="103">
        <f t="shared" ref="L182" si="254">M182+N182</f>
        <v>0</v>
      </c>
      <c r="M182" s="100"/>
      <c r="N182" s="104">
        <f t="shared" si="238"/>
        <v>0</v>
      </c>
      <c r="O182" s="100"/>
      <c r="P182" s="100"/>
      <c r="Q182" s="100"/>
      <c r="R182" s="94">
        <f t="shared" si="239"/>
        <v>0</v>
      </c>
      <c r="S182" s="92"/>
      <c r="T182" s="95">
        <f t="shared" si="240"/>
        <v>0</v>
      </c>
      <c r="U182" s="96"/>
      <c r="V182" s="99"/>
      <c r="W182" s="99"/>
      <c r="X182" s="99"/>
    </row>
    <row r="183" spans="1:24" x14ac:dyDescent="0.2">
      <c r="A183" s="105" t="s">
        <v>77</v>
      </c>
      <c r="B183" s="56">
        <v>2</v>
      </c>
      <c r="C183" s="24">
        <f>SUM(C173:C182)</f>
        <v>3</v>
      </c>
      <c r="D183" s="24">
        <f>SUM(D173:D182)</f>
        <v>1.8</v>
      </c>
      <c r="E183" s="24">
        <f>SUM(E173:E182)</f>
        <v>1.2</v>
      </c>
      <c r="F183" s="55" t="s">
        <v>13</v>
      </c>
      <c r="G183" s="56" t="s">
        <v>13</v>
      </c>
      <c r="H183" s="56" t="s">
        <v>13</v>
      </c>
      <c r="I183" s="24">
        <f>SUM(I173:I182)</f>
        <v>75</v>
      </c>
      <c r="J183" s="55" t="s">
        <v>13</v>
      </c>
      <c r="K183" s="24">
        <f>SUM(K173:K182)</f>
        <v>45</v>
      </c>
      <c r="L183" s="24">
        <f>SUM(L173:L182)</f>
        <v>45</v>
      </c>
      <c r="M183" s="24">
        <f>SUM(M173:M182)</f>
        <v>0</v>
      </c>
      <c r="N183" s="24">
        <f>SUM(N173:N182)</f>
        <v>45</v>
      </c>
      <c r="O183" s="24">
        <f>SUM(O173:O182)</f>
        <v>45</v>
      </c>
      <c r="P183" s="55" t="s">
        <v>13</v>
      </c>
      <c r="Q183" s="24">
        <f>SUM(Q173:Q182)</f>
        <v>0</v>
      </c>
      <c r="R183" s="24">
        <f>SUM(R173:R182)</f>
        <v>30</v>
      </c>
      <c r="S183" s="24">
        <f>SUM(S173:S182)</f>
        <v>15</v>
      </c>
      <c r="T183" s="55" t="s">
        <v>13</v>
      </c>
      <c r="U183" s="56" t="s">
        <v>13</v>
      </c>
      <c r="V183" s="56" t="s">
        <v>13</v>
      </c>
      <c r="W183" s="56" t="s">
        <v>13</v>
      </c>
      <c r="X183" s="56" t="s">
        <v>13</v>
      </c>
    </row>
    <row r="184" spans="1:24" x14ac:dyDescent="0.2">
      <c r="A184" s="105" t="s">
        <v>26</v>
      </c>
      <c r="B184" s="56">
        <v>2</v>
      </c>
      <c r="C184" s="55" t="s">
        <v>13</v>
      </c>
      <c r="D184" s="55" t="s">
        <v>13</v>
      </c>
      <c r="E184" s="55" t="s">
        <v>13</v>
      </c>
      <c r="F184" s="24">
        <f>SUM(F173:F182)</f>
        <v>0.60000000000000009</v>
      </c>
      <c r="G184" s="56" t="s">
        <v>13</v>
      </c>
      <c r="H184" s="56" t="s">
        <v>13</v>
      </c>
      <c r="I184" s="56" t="s">
        <v>13</v>
      </c>
      <c r="J184" s="24">
        <f>SUM(J173:J182)</f>
        <v>15</v>
      </c>
      <c r="K184" s="56" t="s">
        <v>13</v>
      </c>
      <c r="L184" s="56" t="s">
        <v>13</v>
      </c>
      <c r="M184" s="56" t="s">
        <v>13</v>
      </c>
      <c r="N184" s="56" t="s">
        <v>13</v>
      </c>
      <c r="O184" s="56" t="s">
        <v>13</v>
      </c>
      <c r="P184" s="24">
        <f>SUM(P173:P182)</f>
        <v>0</v>
      </c>
      <c r="Q184" s="56" t="s">
        <v>13</v>
      </c>
      <c r="R184" s="56" t="s">
        <v>13</v>
      </c>
      <c r="S184" s="56" t="s">
        <v>13</v>
      </c>
      <c r="T184" s="24">
        <f>SUM(T173:T182)</f>
        <v>15</v>
      </c>
      <c r="U184" s="31" t="s">
        <v>13</v>
      </c>
      <c r="V184" s="56" t="s">
        <v>13</v>
      </c>
      <c r="W184" s="56" t="s">
        <v>13</v>
      </c>
      <c r="X184" s="56" t="s">
        <v>13</v>
      </c>
    </row>
    <row r="185" spans="1:24" x14ac:dyDescent="0.2">
      <c r="A185" s="105" t="s">
        <v>78</v>
      </c>
      <c r="B185" s="56">
        <v>2</v>
      </c>
      <c r="C185" s="24">
        <f>SUMIF(H173:H182,"f",C173:C182)</f>
        <v>3</v>
      </c>
      <c r="D185" s="24">
        <f>SUMIF(H173:H182,"f",D173:D182)</f>
        <v>1.8</v>
      </c>
      <c r="E185" s="24">
        <f>SUMIF(H173:H182,"f",E173:E182)</f>
        <v>1.2</v>
      </c>
      <c r="F185" s="55" t="s">
        <v>13</v>
      </c>
      <c r="G185" s="56" t="s">
        <v>13</v>
      </c>
      <c r="H185" s="56" t="s">
        <v>13</v>
      </c>
      <c r="I185" s="24">
        <f>SUMIF(H173:H182,"f",I173:I182)</f>
        <v>75</v>
      </c>
      <c r="J185" s="56" t="s">
        <v>13</v>
      </c>
      <c r="K185" s="24">
        <f>SUMIF(H173:H182,"f",K173:K182)</f>
        <v>45</v>
      </c>
      <c r="L185" s="24">
        <f>SUMIF(H173:H182,"f",L173:L182)</f>
        <v>45</v>
      </c>
      <c r="M185" s="24">
        <f>SUMIF(H173:H182,"f",M173:M182)</f>
        <v>0</v>
      </c>
      <c r="N185" s="24">
        <f>SUMIF(H173:H182,"f",N173:N182)</f>
        <v>45</v>
      </c>
      <c r="O185" s="24">
        <f>SUMIF(H173:H182,"f",O173:O182)</f>
        <v>45</v>
      </c>
      <c r="P185" s="56" t="s">
        <v>13</v>
      </c>
      <c r="Q185" s="24">
        <f>SUMIF(H173:H182,"f",Q173:Q182)</f>
        <v>0</v>
      </c>
      <c r="R185" s="24">
        <f>SUMIF(H173:H182,"f",R173:R182)</f>
        <v>30</v>
      </c>
      <c r="S185" s="24">
        <f>SUMIF(H173:H182,"f",S173:S182)</f>
        <v>15</v>
      </c>
      <c r="T185" s="56" t="s">
        <v>13</v>
      </c>
      <c r="U185" s="56" t="s">
        <v>13</v>
      </c>
      <c r="V185" s="56" t="s">
        <v>13</v>
      </c>
      <c r="W185" s="56" t="s">
        <v>13</v>
      </c>
      <c r="X185" s="56" t="s">
        <v>13</v>
      </c>
    </row>
    <row r="186" spans="1:24" x14ac:dyDescent="0.2">
      <c r="A186" s="168" t="s">
        <v>32</v>
      </c>
      <c r="B186" s="168"/>
      <c r="C186" s="168"/>
      <c r="D186" s="168"/>
      <c r="E186" s="168"/>
      <c r="F186" s="168"/>
      <c r="G186" s="168"/>
      <c r="H186" s="168"/>
      <c r="I186" s="168"/>
      <c r="J186" s="168"/>
      <c r="K186" s="168"/>
      <c r="L186" s="168"/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</row>
    <row r="187" spans="1:24" x14ac:dyDescent="0.2">
      <c r="A187" s="99" t="s">
        <v>129</v>
      </c>
      <c r="B187" s="100">
        <v>2</v>
      </c>
      <c r="C187" s="101">
        <v>0.5</v>
      </c>
      <c r="D187" s="55">
        <f t="shared" ref="D187:D196" si="255">IF(C187&gt;0,K187/(I187/C187),0)</f>
        <v>0.16</v>
      </c>
      <c r="E187" s="55">
        <f t="shared" ref="E187:E196" si="256">IF(C187&gt;0,R187/(I187/C187),0)</f>
        <v>0.34</v>
      </c>
      <c r="F187" s="102">
        <f t="shared" ref="F187:F196" si="257">IF(U187&gt;0,FLOOR((P187+T187)/U187,0.1),0)</f>
        <v>0</v>
      </c>
      <c r="G187" s="21" t="s">
        <v>15</v>
      </c>
      <c r="H187" s="21" t="s">
        <v>18</v>
      </c>
      <c r="I187" s="103">
        <f>K187+R187</f>
        <v>12.5</v>
      </c>
      <c r="J187" s="31">
        <f>P187+T187</f>
        <v>0</v>
      </c>
      <c r="K187" s="103">
        <f>L187+Q187</f>
        <v>4</v>
      </c>
      <c r="L187" s="103">
        <f>M187+N187</f>
        <v>4</v>
      </c>
      <c r="M187" s="100">
        <v>4</v>
      </c>
      <c r="N187" s="104">
        <f t="shared" ref="N187:N196" si="258">O187+P187</f>
        <v>0</v>
      </c>
      <c r="O187" s="100"/>
      <c r="P187" s="100"/>
      <c r="Q187" s="100"/>
      <c r="R187" s="94">
        <f t="shared" ref="R187:R196" si="259">(C187*U187)-K187</f>
        <v>8.5</v>
      </c>
      <c r="S187" s="92">
        <v>8.5</v>
      </c>
      <c r="T187" s="95">
        <f t="shared" ref="T187:T196" si="260">R187-S187</f>
        <v>0</v>
      </c>
      <c r="U187" s="96">
        <v>25</v>
      </c>
      <c r="V187" s="99"/>
      <c r="W187" s="99"/>
      <c r="X187" s="99"/>
    </row>
    <row r="188" spans="1:24" x14ac:dyDescent="0.2">
      <c r="A188" s="99" t="s">
        <v>130</v>
      </c>
      <c r="B188" s="100">
        <v>2</v>
      </c>
      <c r="C188" s="115">
        <v>0.25</v>
      </c>
      <c r="D188" s="55">
        <f t="shared" si="255"/>
        <v>6.6666666666666666E-2</v>
      </c>
      <c r="E188" s="55">
        <f t="shared" si="256"/>
        <v>0.18333333333333332</v>
      </c>
      <c r="F188" s="102">
        <f t="shared" si="257"/>
        <v>0</v>
      </c>
      <c r="G188" s="21" t="s">
        <v>15</v>
      </c>
      <c r="H188" s="21" t="s">
        <v>18</v>
      </c>
      <c r="I188" s="103">
        <f t="shared" ref="I188:I196" si="261">K188+R188</f>
        <v>7.5</v>
      </c>
      <c r="J188" s="31">
        <f t="shared" ref="J188:J196" si="262">P188+T188</f>
        <v>0</v>
      </c>
      <c r="K188" s="103">
        <f t="shared" ref="K188:K196" si="263">L188+Q188</f>
        <v>2</v>
      </c>
      <c r="L188" s="103">
        <f t="shared" ref="L188:L196" si="264">M188+N188</f>
        <v>2</v>
      </c>
      <c r="M188" s="100">
        <v>2</v>
      </c>
      <c r="N188" s="104">
        <f t="shared" si="258"/>
        <v>0</v>
      </c>
      <c r="O188" s="100"/>
      <c r="P188" s="100"/>
      <c r="Q188" s="100"/>
      <c r="R188" s="94">
        <f t="shared" si="259"/>
        <v>5.5</v>
      </c>
      <c r="S188" s="92">
        <v>5.5</v>
      </c>
      <c r="T188" s="95">
        <f t="shared" si="260"/>
        <v>0</v>
      </c>
      <c r="U188" s="96">
        <v>30</v>
      </c>
      <c r="V188" s="99"/>
      <c r="W188" s="99"/>
      <c r="X188" s="99"/>
    </row>
    <row r="189" spans="1:24" x14ac:dyDescent="0.2">
      <c r="A189" s="99" t="s">
        <v>131</v>
      </c>
      <c r="B189" s="100">
        <v>2</v>
      </c>
      <c r="C189" s="115">
        <v>0.25</v>
      </c>
      <c r="D189" s="55">
        <f t="shared" ref="D189:D194" si="265">IF(C189&gt;0,K189/(I189/C189),0)</f>
        <v>6.6666666666666666E-2</v>
      </c>
      <c r="E189" s="55">
        <f t="shared" ref="E189:E194" si="266">IF(C189&gt;0,R189/(I189/C189),0)</f>
        <v>0.18333333333333332</v>
      </c>
      <c r="F189" s="102">
        <f t="shared" ref="F189:F194" si="267">IF(U189&gt;0,FLOOR((P189+T189)/U189,0.1),0)</f>
        <v>0</v>
      </c>
      <c r="G189" s="21" t="s">
        <v>15</v>
      </c>
      <c r="H189" s="21" t="s">
        <v>18</v>
      </c>
      <c r="I189" s="103">
        <f t="shared" ref="I189:I194" si="268">K189+R189</f>
        <v>7.5</v>
      </c>
      <c r="J189" s="31">
        <f t="shared" ref="J189:J194" si="269">P189+T189</f>
        <v>0</v>
      </c>
      <c r="K189" s="103">
        <f t="shared" ref="K189:K194" si="270">L189+Q189</f>
        <v>2</v>
      </c>
      <c r="L189" s="103">
        <f t="shared" ref="L189:L194" si="271">M189+N189</f>
        <v>2</v>
      </c>
      <c r="M189" s="100">
        <v>2</v>
      </c>
      <c r="N189" s="104">
        <f t="shared" ref="N189:N194" si="272">O189+P189</f>
        <v>0</v>
      </c>
      <c r="O189" s="100"/>
      <c r="P189" s="100"/>
      <c r="Q189" s="100"/>
      <c r="R189" s="94">
        <f t="shared" ref="R189:R194" si="273">(C189*U189)-K189</f>
        <v>5.5</v>
      </c>
      <c r="S189" s="92">
        <v>5.5</v>
      </c>
      <c r="T189" s="95">
        <f t="shared" ref="T189:T194" si="274">R189-S189</f>
        <v>0</v>
      </c>
      <c r="U189" s="96">
        <v>30</v>
      </c>
      <c r="V189" s="99"/>
      <c r="W189" s="99"/>
      <c r="X189" s="99"/>
    </row>
    <row r="190" spans="1:24" x14ac:dyDescent="0.2">
      <c r="A190" s="99"/>
      <c r="B190" s="100">
        <v>2</v>
      </c>
      <c r="C190" s="101"/>
      <c r="D190" s="55">
        <f t="shared" si="265"/>
        <v>0</v>
      </c>
      <c r="E190" s="55">
        <f t="shared" si="266"/>
        <v>0</v>
      </c>
      <c r="F190" s="102">
        <f t="shared" si="267"/>
        <v>0</v>
      </c>
      <c r="G190" s="21"/>
      <c r="H190" s="21"/>
      <c r="I190" s="103">
        <f t="shared" si="268"/>
        <v>0</v>
      </c>
      <c r="J190" s="31">
        <f t="shared" si="269"/>
        <v>0</v>
      </c>
      <c r="K190" s="103">
        <f t="shared" si="270"/>
        <v>0</v>
      </c>
      <c r="L190" s="103">
        <f t="shared" si="271"/>
        <v>0</v>
      </c>
      <c r="M190" s="100"/>
      <c r="N190" s="104">
        <f t="shared" si="272"/>
        <v>0</v>
      </c>
      <c r="O190" s="100"/>
      <c r="P190" s="100"/>
      <c r="Q190" s="100"/>
      <c r="R190" s="94">
        <f t="shared" si="273"/>
        <v>0</v>
      </c>
      <c r="S190" s="92"/>
      <c r="T190" s="95">
        <f t="shared" si="274"/>
        <v>0</v>
      </c>
      <c r="U190" s="96"/>
      <c r="V190" s="99"/>
      <c r="W190" s="99"/>
      <c r="X190" s="99"/>
    </row>
    <row r="191" spans="1:24" x14ac:dyDescent="0.2">
      <c r="A191" s="99"/>
      <c r="B191" s="100">
        <v>2</v>
      </c>
      <c r="C191" s="101"/>
      <c r="D191" s="55">
        <f t="shared" si="265"/>
        <v>0</v>
      </c>
      <c r="E191" s="55">
        <f t="shared" si="266"/>
        <v>0</v>
      </c>
      <c r="F191" s="102">
        <f t="shared" si="267"/>
        <v>0</v>
      </c>
      <c r="G191" s="21"/>
      <c r="H191" s="21"/>
      <c r="I191" s="103">
        <f t="shared" si="268"/>
        <v>0</v>
      </c>
      <c r="J191" s="31">
        <f t="shared" si="269"/>
        <v>0</v>
      </c>
      <c r="K191" s="103">
        <f t="shared" si="270"/>
        <v>0</v>
      </c>
      <c r="L191" s="103">
        <f t="shared" si="271"/>
        <v>0</v>
      </c>
      <c r="M191" s="100"/>
      <c r="N191" s="104">
        <f t="shared" si="272"/>
        <v>0</v>
      </c>
      <c r="O191" s="100"/>
      <c r="P191" s="100"/>
      <c r="Q191" s="100"/>
      <c r="R191" s="94">
        <f t="shared" si="273"/>
        <v>0</v>
      </c>
      <c r="S191" s="92"/>
      <c r="T191" s="95">
        <f t="shared" si="274"/>
        <v>0</v>
      </c>
      <c r="U191" s="96"/>
      <c r="V191" s="99"/>
      <c r="W191" s="99"/>
      <c r="X191" s="99"/>
    </row>
    <row r="192" spans="1:24" x14ac:dyDescent="0.2">
      <c r="A192" s="99"/>
      <c r="B192" s="100">
        <v>2</v>
      </c>
      <c r="C192" s="101"/>
      <c r="D192" s="55">
        <f t="shared" si="265"/>
        <v>0</v>
      </c>
      <c r="E192" s="55">
        <f t="shared" si="266"/>
        <v>0</v>
      </c>
      <c r="F192" s="102">
        <f t="shared" si="267"/>
        <v>0</v>
      </c>
      <c r="G192" s="21"/>
      <c r="H192" s="21"/>
      <c r="I192" s="103">
        <f t="shared" si="268"/>
        <v>0</v>
      </c>
      <c r="J192" s="31">
        <f t="shared" si="269"/>
        <v>0</v>
      </c>
      <c r="K192" s="103">
        <f t="shared" si="270"/>
        <v>0</v>
      </c>
      <c r="L192" s="103">
        <f t="shared" si="271"/>
        <v>0</v>
      </c>
      <c r="M192" s="100"/>
      <c r="N192" s="104">
        <f t="shared" si="272"/>
        <v>0</v>
      </c>
      <c r="O192" s="100"/>
      <c r="P192" s="100"/>
      <c r="Q192" s="100"/>
      <c r="R192" s="94">
        <f t="shared" si="273"/>
        <v>0</v>
      </c>
      <c r="S192" s="92"/>
      <c r="T192" s="95">
        <f t="shared" si="274"/>
        <v>0</v>
      </c>
      <c r="U192" s="96"/>
      <c r="V192" s="99"/>
      <c r="W192" s="99"/>
      <c r="X192" s="99"/>
    </row>
    <row r="193" spans="1:24" x14ac:dyDescent="0.2">
      <c r="A193" s="99"/>
      <c r="B193" s="100">
        <v>2</v>
      </c>
      <c r="C193" s="101"/>
      <c r="D193" s="55">
        <f t="shared" si="265"/>
        <v>0</v>
      </c>
      <c r="E193" s="55">
        <f t="shared" si="266"/>
        <v>0</v>
      </c>
      <c r="F193" s="102">
        <f t="shared" si="267"/>
        <v>0</v>
      </c>
      <c r="G193" s="21"/>
      <c r="H193" s="21"/>
      <c r="I193" s="103">
        <f t="shared" si="268"/>
        <v>0</v>
      </c>
      <c r="J193" s="31">
        <f t="shared" si="269"/>
        <v>0</v>
      </c>
      <c r="K193" s="103">
        <f t="shared" si="270"/>
        <v>0</v>
      </c>
      <c r="L193" s="103">
        <f t="shared" si="271"/>
        <v>0</v>
      </c>
      <c r="M193" s="100"/>
      <c r="N193" s="104">
        <f t="shared" si="272"/>
        <v>0</v>
      </c>
      <c r="O193" s="100"/>
      <c r="P193" s="100"/>
      <c r="Q193" s="100"/>
      <c r="R193" s="94">
        <f t="shared" si="273"/>
        <v>0</v>
      </c>
      <c r="S193" s="92"/>
      <c r="T193" s="95">
        <f t="shared" si="274"/>
        <v>0</v>
      </c>
      <c r="U193" s="96"/>
      <c r="V193" s="99"/>
      <c r="W193" s="99"/>
      <c r="X193" s="99"/>
    </row>
    <row r="194" spans="1:24" x14ac:dyDescent="0.2">
      <c r="A194" s="99"/>
      <c r="B194" s="100">
        <v>2</v>
      </c>
      <c r="C194" s="101"/>
      <c r="D194" s="55">
        <f t="shared" si="265"/>
        <v>0</v>
      </c>
      <c r="E194" s="55">
        <f t="shared" si="266"/>
        <v>0</v>
      </c>
      <c r="F194" s="102">
        <f t="shared" si="267"/>
        <v>0</v>
      </c>
      <c r="G194" s="21"/>
      <c r="H194" s="21"/>
      <c r="I194" s="103">
        <f t="shared" si="268"/>
        <v>0</v>
      </c>
      <c r="J194" s="31">
        <f t="shared" si="269"/>
        <v>0</v>
      </c>
      <c r="K194" s="103">
        <f t="shared" si="270"/>
        <v>0</v>
      </c>
      <c r="L194" s="103">
        <f t="shared" si="271"/>
        <v>0</v>
      </c>
      <c r="M194" s="100"/>
      <c r="N194" s="104">
        <f t="shared" si="272"/>
        <v>0</v>
      </c>
      <c r="O194" s="100"/>
      <c r="P194" s="100"/>
      <c r="Q194" s="100"/>
      <c r="R194" s="94">
        <f t="shared" si="273"/>
        <v>0</v>
      </c>
      <c r="S194" s="92"/>
      <c r="T194" s="95">
        <f t="shared" si="274"/>
        <v>0</v>
      </c>
      <c r="U194" s="96"/>
      <c r="V194" s="99"/>
      <c r="W194" s="99"/>
      <c r="X194" s="99"/>
    </row>
    <row r="195" spans="1:24" x14ac:dyDescent="0.2">
      <c r="A195" s="99"/>
      <c r="B195" s="100">
        <v>2</v>
      </c>
      <c r="C195" s="101"/>
      <c r="D195" s="55">
        <f t="shared" si="255"/>
        <v>0</v>
      </c>
      <c r="E195" s="55">
        <f t="shared" si="256"/>
        <v>0</v>
      </c>
      <c r="F195" s="102">
        <f t="shared" si="257"/>
        <v>0</v>
      </c>
      <c r="G195" s="21"/>
      <c r="H195" s="21"/>
      <c r="I195" s="103">
        <f t="shared" si="261"/>
        <v>0</v>
      </c>
      <c r="J195" s="31">
        <f t="shared" si="262"/>
        <v>0</v>
      </c>
      <c r="K195" s="103">
        <f t="shared" si="263"/>
        <v>0</v>
      </c>
      <c r="L195" s="103">
        <f t="shared" si="264"/>
        <v>0</v>
      </c>
      <c r="M195" s="100"/>
      <c r="N195" s="104">
        <f t="shared" si="258"/>
        <v>0</v>
      </c>
      <c r="O195" s="100"/>
      <c r="P195" s="100"/>
      <c r="Q195" s="100"/>
      <c r="R195" s="94">
        <f t="shared" si="259"/>
        <v>0</v>
      </c>
      <c r="S195" s="92"/>
      <c r="T195" s="95">
        <f t="shared" si="260"/>
        <v>0</v>
      </c>
      <c r="U195" s="96"/>
      <c r="V195" s="99"/>
      <c r="W195" s="99"/>
      <c r="X195" s="99"/>
    </row>
    <row r="196" spans="1:24" x14ac:dyDescent="0.2">
      <c r="A196" s="99"/>
      <c r="B196" s="100">
        <v>2</v>
      </c>
      <c r="C196" s="101"/>
      <c r="D196" s="55">
        <f t="shared" si="255"/>
        <v>0</v>
      </c>
      <c r="E196" s="55">
        <f t="shared" si="256"/>
        <v>0</v>
      </c>
      <c r="F196" s="102">
        <f t="shared" si="257"/>
        <v>0</v>
      </c>
      <c r="G196" s="21"/>
      <c r="H196" s="21"/>
      <c r="I196" s="103">
        <f t="shared" si="261"/>
        <v>0</v>
      </c>
      <c r="J196" s="31">
        <f t="shared" si="262"/>
        <v>0</v>
      </c>
      <c r="K196" s="103">
        <f t="shared" si="263"/>
        <v>0</v>
      </c>
      <c r="L196" s="103">
        <f t="shared" si="264"/>
        <v>0</v>
      </c>
      <c r="M196" s="100"/>
      <c r="N196" s="104">
        <f t="shared" si="258"/>
        <v>0</v>
      </c>
      <c r="O196" s="100"/>
      <c r="P196" s="100"/>
      <c r="Q196" s="100"/>
      <c r="R196" s="94">
        <f t="shared" si="259"/>
        <v>0</v>
      </c>
      <c r="S196" s="92"/>
      <c r="T196" s="95">
        <f t="shared" si="260"/>
        <v>0</v>
      </c>
      <c r="U196" s="96"/>
      <c r="V196" s="99"/>
      <c r="W196" s="99"/>
      <c r="X196" s="99"/>
    </row>
    <row r="197" spans="1:24" x14ac:dyDescent="0.2">
      <c r="A197" s="105" t="s">
        <v>77</v>
      </c>
      <c r="B197" s="56">
        <v>2</v>
      </c>
      <c r="C197" s="24">
        <f>SUM(C187:C196)</f>
        <v>1</v>
      </c>
      <c r="D197" s="24">
        <f>SUM(D187:D196)</f>
        <v>0.29333333333333333</v>
      </c>
      <c r="E197" s="24">
        <f>SUM(E187:E196)</f>
        <v>0.70666666666666667</v>
      </c>
      <c r="F197" s="55" t="s">
        <v>13</v>
      </c>
      <c r="G197" s="56" t="s">
        <v>13</v>
      </c>
      <c r="H197" s="56" t="s">
        <v>13</v>
      </c>
      <c r="I197" s="24">
        <f>SUM(I187:I196)</f>
        <v>27.5</v>
      </c>
      <c r="J197" s="55" t="s">
        <v>13</v>
      </c>
      <c r="K197" s="24">
        <f>SUM(K187:K196)</f>
        <v>8</v>
      </c>
      <c r="L197" s="24">
        <f>SUM(L187:L196)</f>
        <v>8</v>
      </c>
      <c r="M197" s="24">
        <f>SUM(M187:M196)</f>
        <v>8</v>
      </c>
      <c r="N197" s="24">
        <f>SUM(N187:N196)</f>
        <v>0</v>
      </c>
      <c r="O197" s="24">
        <f>SUM(O187:O196)</f>
        <v>0</v>
      </c>
      <c r="P197" s="55" t="s">
        <v>13</v>
      </c>
      <c r="Q197" s="24">
        <f>SUM(Q187:Q196)</f>
        <v>0</v>
      </c>
      <c r="R197" s="24">
        <f>SUM(R187:R196)</f>
        <v>19.5</v>
      </c>
      <c r="S197" s="24">
        <f>SUM(S187:S196)</f>
        <v>19.5</v>
      </c>
      <c r="T197" s="55" t="s">
        <v>13</v>
      </c>
      <c r="U197" s="56" t="s">
        <v>13</v>
      </c>
      <c r="V197" s="56" t="s">
        <v>13</v>
      </c>
      <c r="W197" s="56" t="s">
        <v>13</v>
      </c>
      <c r="X197" s="56" t="s">
        <v>13</v>
      </c>
    </row>
    <row r="198" spans="1:24" x14ac:dyDescent="0.2">
      <c r="A198" s="105" t="s">
        <v>26</v>
      </c>
      <c r="B198" s="56">
        <v>2</v>
      </c>
      <c r="C198" s="55" t="s">
        <v>13</v>
      </c>
      <c r="D198" s="55" t="s">
        <v>13</v>
      </c>
      <c r="E198" s="55" t="s">
        <v>13</v>
      </c>
      <c r="F198" s="24">
        <f>SUM(F187:F196)</f>
        <v>0</v>
      </c>
      <c r="G198" s="56" t="s">
        <v>13</v>
      </c>
      <c r="H198" s="56" t="s">
        <v>13</v>
      </c>
      <c r="I198" s="56" t="s">
        <v>13</v>
      </c>
      <c r="J198" s="24">
        <f>SUM(J187:J196)</f>
        <v>0</v>
      </c>
      <c r="K198" s="56" t="s">
        <v>13</v>
      </c>
      <c r="L198" s="56" t="s">
        <v>13</v>
      </c>
      <c r="M198" s="56" t="s">
        <v>13</v>
      </c>
      <c r="N198" s="56" t="s">
        <v>13</v>
      </c>
      <c r="O198" s="56" t="s">
        <v>13</v>
      </c>
      <c r="P198" s="24">
        <f>SUM(P187:P196)</f>
        <v>0</v>
      </c>
      <c r="Q198" s="56" t="s">
        <v>13</v>
      </c>
      <c r="R198" s="56" t="s">
        <v>13</v>
      </c>
      <c r="S198" s="56" t="s">
        <v>13</v>
      </c>
      <c r="T198" s="24">
        <f>SUM(T187:T196)</f>
        <v>0</v>
      </c>
      <c r="U198" s="31" t="s">
        <v>13</v>
      </c>
      <c r="V198" s="56" t="s">
        <v>13</v>
      </c>
      <c r="W198" s="56" t="s">
        <v>13</v>
      </c>
      <c r="X198" s="56" t="s">
        <v>13</v>
      </c>
    </row>
    <row r="199" spans="1:24" x14ac:dyDescent="0.2">
      <c r="A199" s="105" t="s">
        <v>78</v>
      </c>
      <c r="B199" s="56">
        <v>2</v>
      </c>
      <c r="C199" s="24">
        <f>SUMIF(H187:H196,"f",C187:C196)</f>
        <v>0</v>
      </c>
      <c r="D199" s="24">
        <f>SUMIF(H187:H196,"f",D187:D196)</f>
        <v>0</v>
      </c>
      <c r="E199" s="24">
        <f>SUMIF(H187:H196,"f",E187:E196)</f>
        <v>0</v>
      </c>
      <c r="F199" s="55" t="s">
        <v>13</v>
      </c>
      <c r="G199" s="56" t="s">
        <v>13</v>
      </c>
      <c r="H199" s="56" t="s">
        <v>13</v>
      </c>
      <c r="I199" s="24">
        <f>SUMIF(H187:H196,"f",I187:I196)</f>
        <v>0</v>
      </c>
      <c r="J199" s="56" t="s">
        <v>13</v>
      </c>
      <c r="K199" s="24">
        <f>SUMIF(H187:H196,"f",K187:K196)</f>
        <v>0</v>
      </c>
      <c r="L199" s="24">
        <f>SUMIF(H187:H196,"f",L187:L196)</f>
        <v>0</v>
      </c>
      <c r="M199" s="24">
        <f>SUMIF(H187:H196,"f",M187:M196)</f>
        <v>0</v>
      </c>
      <c r="N199" s="24">
        <f>SUMIF(H187:H196,"f",N187:N196)</f>
        <v>0</v>
      </c>
      <c r="O199" s="24">
        <f>SUMIF(H187:H196,"f",O187:O196)</f>
        <v>0</v>
      </c>
      <c r="P199" s="56" t="s">
        <v>13</v>
      </c>
      <c r="Q199" s="24">
        <f>SUMIF(H187:H196,"f",Q187:Q196)</f>
        <v>0</v>
      </c>
      <c r="R199" s="24">
        <f>SUMIF(H187:H196,"f",R187:R196)</f>
        <v>0</v>
      </c>
      <c r="S199" s="24">
        <f>SUMIF(H187:H196,"f",S187:S196)</f>
        <v>0</v>
      </c>
      <c r="T199" s="56" t="s">
        <v>13</v>
      </c>
      <c r="U199" s="56" t="s">
        <v>13</v>
      </c>
      <c r="V199" s="56" t="s">
        <v>13</v>
      </c>
      <c r="W199" s="56" t="s">
        <v>13</v>
      </c>
      <c r="X199" s="56" t="s">
        <v>13</v>
      </c>
    </row>
    <row r="200" spans="1:24" x14ac:dyDescent="0.2">
      <c r="A200" s="168" t="s">
        <v>33</v>
      </c>
      <c r="B200" s="168"/>
      <c r="C200" s="168"/>
      <c r="D200" s="168"/>
      <c r="E200" s="168"/>
      <c r="F200" s="168"/>
      <c r="G200" s="168"/>
      <c r="H200" s="168"/>
      <c r="I200" s="168"/>
      <c r="J200" s="168"/>
      <c r="K200" s="168"/>
      <c r="L200" s="168"/>
      <c r="M200" s="168"/>
      <c r="N200" s="168"/>
      <c r="O200" s="168"/>
      <c r="P200" s="168"/>
      <c r="Q200" s="168"/>
      <c r="R200" s="168"/>
      <c r="S200" s="168"/>
      <c r="T200" s="168"/>
      <c r="U200" s="168"/>
      <c r="V200" s="168"/>
      <c r="W200" s="168"/>
      <c r="X200" s="168"/>
    </row>
    <row r="201" spans="1:24" x14ac:dyDescent="0.2">
      <c r="A201" s="99"/>
      <c r="B201" s="100">
        <v>2</v>
      </c>
      <c r="C201" s="101"/>
      <c r="D201" s="55">
        <f t="shared" ref="D201" si="275">IF(C201&gt;0,K201/(I201/C201),0)</f>
        <v>0</v>
      </c>
      <c r="E201" s="55">
        <f t="shared" ref="E201" si="276">IF(C201&gt;0,R201/(I201/C201),0)</f>
        <v>0</v>
      </c>
      <c r="F201" s="102">
        <f t="shared" ref="F201" si="277">IF(U201&gt;0,FLOOR((P201+T201)/U201,0.1),0)</f>
        <v>0</v>
      </c>
      <c r="G201" s="21"/>
      <c r="H201" s="21"/>
      <c r="I201" s="103">
        <f>K201+R201</f>
        <v>0</v>
      </c>
      <c r="J201" s="31">
        <f>P201+T201</f>
        <v>0</v>
      </c>
      <c r="K201" s="103">
        <f>L201+Q201</f>
        <v>0</v>
      </c>
      <c r="L201" s="103">
        <f>M201+N201</f>
        <v>0</v>
      </c>
      <c r="M201" s="100"/>
      <c r="N201" s="104">
        <f t="shared" ref="N201" si="278">O201+P201</f>
        <v>0</v>
      </c>
      <c r="O201" s="100"/>
      <c r="P201" s="100"/>
      <c r="Q201" s="100"/>
      <c r="R201" s="94">
        <f t="shared" ref="R201" si="279">(C201*U201)-K201</f>
        <v>0</v>
      </c>
      <c r="S201" s="92"/>
      <c r="T201" s="95">
        <f t="shared" ref="T201" si="280">R201-S201</f>
        <v>0</v>
      </c>
      <c r="U201" s="99"/>
      <c r="V201" s="99"/>
      <c r="W201" s="99"/>
      <c r="X201" s="99"/>
    </row>
    <row r="202" spans="1:24" x14ac:dyDescent="0.2">
      <c r="A202" s="99"/>
      <c r="B202" s="100">
        <v>2</v>
      </c>
      <c r="C202" s="101"/>
      <c r="D202" s="55">
        <f t="shared" ref="D202:D210" si="281">IF(C202&gt;0,K202/(I202/C202),0)</f>
        <v>0</v>
      </c>
      <c r="E202" s="55">
        <f t="shared" ref="E202:E210" si="282">IF(C202&gt;0,R202/(I202/C202),0)</f>
        <v>0</v>
      </c>
      <c r="F202" s="102">
        <f t="shared" ref="F202:F210" si="283">IF(U202&gt;0,FLOOR((P202+T202)/U202,0.1),0)</f>
        <v>0</v>
      </c>
      <c r="G202" s="21"/>
      <c r="H202" s="21"/>
      <c r="I202" s="103">
        <f t="shared" ref="I202:I210" si="284">K202+R202</f>
        <v>0</v>
      </c>
      <c r="J202" s="31">
        <f t="shared" ref="J202:J210" si="285">P202+T202</f>
        <v>0</v>
      </c>
      <c r="K202" s="103">
        <f t="shared" ref="K202:K210" si="286">L202+Q202</f>
        <v>0</v>
      </c>
      <c r="L202" s="103">
        <f t="shared" ref="L202:L210" si="287">M202+N202</f>
        <v>0</v>
      </c>
      <c r="M202" s="100"/>
      <c r="N202" s="104">
        <f t="shared" ref="N202:N210" si="288">O202+P202</f>
        <v>0</v>
      </c>
      <c r="O202" s="100"/>
      <c r="P202" s="100"/>
      <c r="Q202" s="100"/>
      <c r="R202" s="94">
        <f t="shared" ref="R202:R210" si="289">(C202*U202)-K202</f>
        <v>0</v>
      </c>
      <c r="S202" s="92"/>
      <c r="T202" s="95">
        <f t="shared" ref="T202:T210" si="290">R202-S202</f>
        <v>0</v>
      </c>
      <c r="U202" s="99"/>
      <c r="V202" s="99"/>
      <c r="W202" s="99"/>
      <c r="X202" s="99"/>
    </row>
    <row r="203" spans="1:24" x14ac:dyDescent="0.2">
      <c r="A203" s="99"/>
      <c r="B203" s="100">
        <v>2</v>
      </c>
      <c r="C203" s="101"/>
      <c r="D203" s="55">
        <f t="shared" si="281"/>
        <v>0</v>
      </c>
      <c r="E203" s="55">
        <f t="shared" si="282"/>
        <v>0</v>
      </c>
      <c r="F203" s="102">
        <f t="shared" si="283"/>
        <v>0</v>
      </c>
      <c r="G203" s="21"/>
      <c r="H203" s="21"/>
      <c r="I203" s="103">
        <f t="shared" si="284"/>
        <v>0</v>
      </c>
      <c r="J203" s="31">
        <f t="shared" si="285"/>
        <v>0</v>
      </c>
      <c r="K203" s="103">
        <f t="shared" si="286"/>
        <v>0</v>
      </c>
      <c r="L203" s="103">
        <f t="shared" si="287"/>
        <v>0</v>
      </c>
      <c r="M203" s="100"/>
      <c r="N203" s="104">
        <f t="shared" si="288"/>
        <v>0</v>
      </c>
      <c r="O203" s="100"/>
      <c r="P203" s="100"/>
      <c r="Q203" s="100"/>
      <c r="R203" s="94">
        <f t="shared" si="289"/>
        <v>0</v>
      </c>
      <c r="S203" s="92"/>
      <c r="T203" s="95">
        <f t="shared" si="290"/>
        <v>0</v>
      </c>
      <c r="U203" s="99"/>
      <c r="V203" s="99"/>
      <c r="W203" s="99"/>
      <c r="X203" s="99"/>
    </row>
    <row r="204" spans="1:24" x14ac:dyDescent="0.2">
      <c r="A204" s="99"/>
      <c r="B204" s="100">
        <v>2</v>
      </c>
      <c r="C204" s="101"/>
      <c r="D204" s="55">
        <f t="shared" si="281"/>
        <v>0</v>
      </c>
      <c r="E204" s="55">
        <f t="shared" si="282"/>
        <v>0</v>
      </c>
      <c r="F204" s="102">
        <f t="shared" si="283"/>
        <v>0</v>
      </c>
      <c r="G204" s="21"/>
      <c r="H204" s="21"/>
      <c r="I204" s="103">
        <f t="shared" si="284"/>
        <v>0</v>
      </c>
      <c r="J204" s="31">
        <f t="shared" si="285"/>
        <v>0</v>
      </c>
      <c r="K204" s="103">
        <f t="shared" si="286"/>
        <v>0</v>
      </c>
      <c r="L204" s="103">
        <f t="shared" si="287"/>
        <v>0</v>
      </c>
      <c r="M204" s="100"/>
      <c r="N204" s="104">
        <f t="shared" si="288"/>
        <v>0</v>
      </c>
      <c r="O204" s="100"/>
      <c r="P204" s="100"/>
      <c r="Q204" s="100"/>
      <c r="R204" s="94">
        <f t="shared" si="289"/>
        <v>0</v>
      </c>
      <c r="S204" s="92"/>
      <c r="T204" s="95">
        <f t="shared" si="290"/>
        <v>0</v>
      </c>
      <c r="U204" s="99"/>
      <c r="V204" s="99"/>
      <c r="W204" s="99"/>
      <c r="X204" s="99"/>
    </row>
    <row r="205" spans="1:24" x14ac:dyDescent="0.2">
      <c r="A205" s="99"/>
      <c r="B205" s="100">
        <v>2</v>
      </c>
      <c r="C205" s="101"/>
      <c r="D205" s="55">
        <f t="shared" si="281"/>
        <v>0</v>
      </c>
      <c r="E205" s="55">
        <f t="shared" si="282"/>
        <v>0</v>
      </c>
      <c r="F205" s="102">
        <f t="shared" si="283"/>
        <v>0</v>
      </c>
      <c r="G205" s="21"/>
      <c r="H205" s="21"/>
      <c r="I205" s="103">
        <f t="shared" si="284"/>
        <v>0</v>
      </c>
      <c r="J205" s="31">
        <f t="shared" si="285"/>
        <v>0</v>
      </c>
      <c r="K205" s="103">
        <f t="shared" si="286"/>
        <v>0</v>
      </c>
      <c r="L205" s="103">
        <f t="shared" si="287"/>
        <v>0</v>
      </c>
      <c r="M205" s="100"/>
      <c r="N205" s="104">
        <f t="shared" si="288"/>
        <v>0</v>
      </c>
      <c r="O205" s="100"/>
      <c r="P205" s="100"/>
      <c r="Q205" s="100"/>
      <c r="R205" s="94">
        <f t="shared" si="289"/>
        <v>0</v>
      </c>
      <c r="S205" s="92"/>
      <c r="T205" s="95">
        <f t="shared" si="290"/>
        <v>0</v>
      </c>
      <c r="U205" s="99"/>
      <c r="V205" s="99"/>
      <c r="W205" s="99"/>
      <c r="X205" s="99"/>
    </row>
    <row r="206" spans="1:24" x14ac:dyDescent="0.2">
      <c r="A206" s="99"/>
      <c r="B206" s="100">
        <v>2</v>
      </c>
      <c r="C206" s="101"/>
      <c r="D206" s="55">
        <f t="shared" si="281"/>
        <v>0</v>
      </c>
      <c r="E206" s="55">
        <f t="shared" si="282"/>
        <v>0</v>
      </c>
      <c r="F206" s="102">
        <f t="shared" si="283"/>
        <v>0</v>
      </c>
      <c r="G206" s="21"/>
      <c r="H206" s="21"/>
      <c r="I206" s="103">
        <f t="shared" si="284"/>
        <v>0</v>
      </c>
      <c r="J206" s="31">
        <f t="shared" si="285"/>
        <v>0</v>
      </c>
      <c r="K206" s="103">
        <f t="shared" si="286"/>
        <v>0</v>
      </c>
      <c r="L206" s="103">
        <f t="shared" si="287"/>
        <v>0</v>
      </c>
      <c r="M206" s="100"/>
      <c r="N206" s="104">
        <f t="shared" si="288"/>
        <v>0</v>
      </c>
      <c r="O206" s="100"/>
      <c r="P206" s="100"/>
      <c r="Q206" s="100"/>
      <c r="R206" s="94">
        <f t="shared" si="289"/>
        <v>0</v>
      </c>
      <c r="S206" s="92"/>
      <c r="T206" s="95">
        <f t="shared" si="290"/>
        <v>0</v>
      </c>
      <c r="U206" s="99"/>
      <c r="V206" s="99"/>
      <c r="W206" s="99"/>
      <c r="X206" s="99"/>
    </row>
    <row r="207" spans="1:24" x14ac:dyDescent="0.2">
      <c r="A207" s="99"/>
      <c r="B207" s="100">
        <v>2</v>
      </c>
      <c r="C207" s="101"/>
      <c r="D207" s="55">
        <f t="shared" si="281"/>
        <v>0</v>
      </c>
      <c r="E207" s="55">
        <f t="shared" si="282"/>
        <v>0</v>
      </c>
      <c r="F207" s="102">
        <f t="shared" si="283"/>
        <v>0</v>
      </c>
      <c r="G207" s="21"/>
      <c r="H207" s="21"/>
      <c r="I207" s="103">
        <f t="shared" si="284"/>
        <v>0</v>
      </c>
      <c r="J207" s="31">
        <f t="shared" si="285"/>
        <v>0</v>
      </c>
      <c r="K207" s="103">
        <f t="shared" si="286"/>
        <v>0</v>
      </c>
      <c r="L207" s="103">
        <f t="shared" si="287"/>
        <v>0</v>
      </c>
      <c r="M207" s="100"/>
      <c r="N207" s="104">
        <f t="shared" si="288"/>
        <v>0</v>
      </c>
      <c r="O207" s="100"/>
      <c r="P207" s="100"/>
      <c r="Q207" s="100"/>
      <c r="R207" s="94">
        <f t="shared" si="289"/>
        <v>0</v>
      </c>
      <c r="S207" s="92"/>
      <c r="T207" s="95">
        <f t="shared" si="290"/>
        <v>0</v>
      </c>
      <c r="U207" s="99"/>
      <c r="V207" s="99"/>
      <c r="W207" s="99"/>
      <c r="X207" s="99"/>
    </row>
    <row r="208" spans="1:24" x14ac:dyDescent="0.2">
      <c r="A208" s="99"/>
      <c r="B208" s="100">
        <v>2</v>
      </c>
      <c r="C208" s="101"/>
      <c r="D208" s="55">
        <f t="shared" si="281"/>
        <v>0</v>
      </c>
      <c r="E208" s="55">
        <f t="shared" si="282"/>
        <v>0</v>
      </c>
      <c r="F208" s="102">
        <f t="shared" si="283"/>
        <v>0</v>
      </c>
      <c r="G208" s="21"/>
      <c r="H208" s="21"/>
      <c r="I208" s="103">
        <f t="shared" si="284"/>
        <v>0</v>
      </c>
      <c r="J208" s="31">
        <f t="shared" si="285"/>
        <v>0</v>
      </c>
      <c r="K208" s="103">
        <f t="shared" si="286"/>
        <v>0</v>
      </c>
      <c r="L208" s="103">
        <f t="shared" si="287"/>
        <v>0</v>
      </c>
      <c r="M208" s="100"/>
      <c r="N208" s="104">
        <f t="shared" si="288"/>
        <v>0</v>
      </c>
      <c r="O208" s="100"/>
      <c r="P208" s="100"/>
      <c r="Q208" s="100"/>
      <c r="R208" s="94">
        <f t="shared" si="289"/>
        <v>0</v>
      </c>
      <c r="S208" s="92"/>
      <c r="T208" s="95">
        <f t="shared" si="290"/>
        <v>0</v>
      </c>
      <c r="U208" s="99"/>
      <c r="V208" s="99"/>
      <c r="W208" s="99"/>
      <c r="X208" s="99"/>
    </row>
    <row r="209" spans="1:28" x14ac:dyDescent="0.2">
      <c r="A209" s="99"/>
      <c r="B209" s="100">
        <v>2</v>
      </c>
      <c r="C209" s="101"/>
      <c r="D209" s="55">
        <f t="shared" si="281"/>
        <v>0</v>
      </c>
      <c r="E209" s="55">
        <f t="shared" si="282"/>
        <v>0</v>
      </c>
      <c r="F209" s="102">
        <f t="shared" si="283"/>
        <v>0</v>
      </c>
      <c r="G209" s="21"/>
      <c r="H209" s="21"/>
      <c r="I209" s="103">
        <f t="shared" si="284"/>
        <v>0</v>
      </c>
      <c r="J209" s="31">
        <f t="shared" si="285"/>
        <v>0</v>
      </c>
      <c r="K209" s="103">
        <f t="shared" si="286"/>
        <v>0</v>
      </c>
      <c r="L209" s="103">
        <f t="shared" si="287"/>
        <v>0</v>
      </c>
      <c r="M209" s="100"/>
      <c r="N209" s="104">
        <f t="shared" si="288"/>
        <v>0</v>
      </c>
      <c r="O209" s="100"/>
      <c r="P209" s="100"/>
      <c r="Q209" s="100"/>
      <c r="R209" s="94">
        <f t="shared" si="289"/>
        <v>0</v>
      </c>
      <c r="S209" s="92"/>
      <c r="T209" s="95">
        <f t="shared" si="290"/>
        <v>0</v>
      </c>
      <c r="U209" s="99"/>
      <c r="V209" s="99"/>
      <c r="W209" s="99"/>
      <c r="X209" s="99"/>
    </row>
    <row r="210" spans="1:28" x14ac:dyDescent="0.2">
      <c r="A210" s="99"/>
      <c r="B210" s="100">
        <v>2</v>
      </c>
      <c r="C210" s="101"/>
      <c r="D210" s="55">
        <f t="shared" si="281"/>
        <v>0</v>
      </c>
      <c r="E210" s="55">
        <f t="shared" si="282"/>
        <v>0</v>
      </c>
      <c r="F210" s="102">
        <f t="shared" si="283"/>
        <v>0</v>
      </c>
      <c r="G210" s="21"/>
      <c r="H210" s="21"/>
      <c r="I210" s="103">
        <f t="shared" si="284"/>
        <v>0</v>
      </c>
      <c r="J210" s="31">
        <f t="shared" si="285"/>
        <v>0</v>
      </c>
      <c r="K210" s="103">
        <f t="shared" si="286"/>
        <v>0</v>
      </c>
      <c r="L210" s="103">
        <f t="shared" si="287"/>
        <v>0</v>
      </c>
      <c r="M210" s="100"/>
      <c r="N210" s="104">
        <f t="shared" si="288"/>
        <v>0</v>
      </c>
      <c r="O210" s="100"/>
      <c r="P210" s="100"/>
      <c r="Q210" s="100"/>
      <c r="R210" s="94">
        <f t="shared" si="289"/>
        <v>0</v>
      </c>
      <c r="S210" s="92"/>
      <c r="T210" s="95">
        <f t="shared" si="290"/>
        <v>0</v>
      </c>
      <c r="U210" s="99"/>
      <c r="V210" s="99"/>
      <c r="W210" s="99"/>
      <c r="X210" s="99"/>
    </row>
    <row r="211" spans="1:28" x14ac:dyDescent="0.2">
      <c r="A211" s="105" t="s">
        <v>77</v>
      </c>
      <c r="B211" s="56">
        <v>2</v>
      </c>
      <c r="C211" s="24">
        <f>SUM(C201:C210)</f>
        <v>0</v>
      </c>
      <c r="D211" s="24">
        <f>SUM(D201:D210)</f>
        <v>0</v>
      </c>
      <c r="E211" s="24">
        <f>SUM(E201:E210)</f>
        <v>0</v>
      </c>
      <c r="F211" s="55" t="s">
        <v>13</v>
      </c>
      <c r="G211" s="56" t="s">
        <v>13</v>
      </c>
      <c r="H211" s="56" t="s">
        <v>13</v>
      </c>
      <c r="I211" s="24">
        <f>SUM(I201:I210)</f>
        <v>0</v>
      </c>
      <c r="J211" s="55" t="s">
        <v>13</v>
      </c>
      <c r="K211" s="24">
        <f>SUM(K201:K210)</f>
        <v>0</v>
      </c>
      <c r="L211" s="24">
        <f>SUM(L201:L210)</f>
        <v>0</v>
      </c>
      <c r="M211" s="24">
        <f>SUM(M201:M210)</f>
        <v>0</v>
      </c>
      <c r="N211" s="24">
        <f>SUM(N201:N210)</f>
        <v>0</v>
      </c>
      <c r="O211" s="24">
        <f>SUM(O201:O210)</f>
        <v>0</v>
      </c>
      <c r="P211" s="55" t="s">
        <v>13</v>
      </c>
      <c r="Q211" s="24">
        <f>SUM(Q201:Q210)</f>
        <v>0</v>
      </c>
      <c r="R211" s="24">
        <f>SUM(R201:R210)</f>
        <v>0</v>
      </c>
      <c r="S211" s="24">
        <f>SUM(S201:S210)</f>
        <v>0</v>
      </c>
      <c r="T211" s="55" t="s">
        <v>13</v>
      </c>
      <c r="U211" s="56" t="s">
        <v>13</v>
      </c>
      <c r="V211" s="56" t="s">
        <v>13</v>
      </c>
      <c r="W211" s="56" t="s">
        <v>13</v>
      </c>
      <c r="X211" s="56" t="s">
        <v>13</v>
      </c>
    </row>
    <row r="212" spans="1:28" x14ac:dyDescent="0.2">
      <c r="A212" s="105" t="s">
        <v>26</v>
      </c>
      <c r="B212" s="56">
        <v>2</v>
      </c>
      <c r="C212" s="55" t="s">
        <v>13</v>
      </c>
      <c r="D212" s="55" t="s">
        <v>13</v>
      </c>
      <c r="E212" s="55" t="s">
        <v>13</v>
      </c>
      <c r="F212" s="24">
        <f>SUM(F201:F210)</f>
        <v>0</v>
      </c>
      <c r="G212" s="56" t="s">
        <v>13</v>
      </c>
      <c r="H212" s="56" t="s">
        <v>13</v>
      </c>
      <c r="I212" s="56" t="s">
        <v>13</v>
      </c>
      <c r="J212" s="24">
        <f>SUM(J201:J210)</f>
        <v>0</v>
      </c>
      <c r="K212" s="56" t="s">
        <v>13</v>
      </c>
      <c r="L212" s="56" t="s">
        <v>13</v>
      </c>
      <c r="M212" s="56" t="s">
        <v>13</v>
      </c>
      <c r="N212" s="56" t="s">
        <v>13</v>
      </c>
      <c r="O212" s="56" t="s">
        <v>13</v>
      </c>
      <c r="P212" s="24">
        <f>SUM(P201:P210)</f>
        <v>0</v>
      </c>
      <c r="Q212" s="56" t="s">
        <v>13</v>
      </c>
      <c r="R212" s="56" t="s">
        <v>13</v>
      </c>
      <c r="S212" s="56" t="s">
        <v>13</v>
      </c>
      <c r="T212" s="24">
        <f>SUM(T201:T210)</f>
        <v>0</v>
      </c>
      <c r="U212" s="31" t="s">
        <v>13</v>
      </c>
      <c r="V212" s="56" t="s">
        <v>13</v>
      </c>
      <c r="W212" s="56" t="s">
        <v>13</v>
      </c>
      <c r="X212" s="56" t="s">
        <v>13</v>
      </c>
    </row>
    <row r="213" spans="1:28" x14ac:dyDescent="0.2">
      <c r="A213" s="105" t="s">
        <v>78</v>
      </c>
      <c r="B213" s="56">
        <v>2</v>
      </c>
      <c r="C213" s="24">
        <f>SUMIF(H201:H210,"f",C201:C210)</f>
        <v>0</v>
      </c>
      <c r="D213" s="24">
        <f>SUMIF(H201:H210,"f",D201:D210)</f>
        <v>0</v>
      </c>
      <c r="E213" s="24">
        <f>SUMIF(H201:H210,"f",E201:E210)</f>
        <v>0</v>
      </c>
      <c r="F213" s="55" t="s">
        <v>13</v>
      </c>
      <c r="G213" s="56" t="s">
        <v>13</v>
      </c>
      <c r="H213" s="56" t="s">
        <v>13</v>
      </c>
      <c r="I213" s="24">
        <f>SUMIF(H201:H210,"f",I201:I210)</f>
        <v>0</v>
      </c>
      <c r="J213" s="56" t="s">
        <v>13</v>
      </c>
      <c r="K213" s="24">
        <f>SUMIF(H201:H210,"f",K201:K210)</f>
        <v>0</v>
      </c>
      <c r="L213" s="24">
        <f>SUMIF(H201:H210,"f",L201:L210)</f>
        <v>0</v>
      </c>
      <c r="M213" s="24">
        <f>SUMIF(H201:H210,"f",M201:M210)</f>
        <v>0</v>
      </c>
      <c r="N213" s="24">
        <f>SUMIF(H201:H210,"f",N201:N210)</f>
        <v>0</v>
      </c>
      <c r="O213" s="24">
        <f>SUMIF(H201:H210,"f",O201:O210)</f>
        <v>0</v>
      </c>
      <c r="P213" s="56" t="s">
        <v>13</v>
      </c>
      <c r="Q213" s="24">
        <f>SUMIF(H201:H210,"f",Q201:Q210)</f>
        <v>0</v>
      </c>
      <c r="R213" s="24">
        <f>SUMIF(H201:H210,"f",R201:R210)</f>
        <v>0</v>
      </c>
      <c r="S213" s="24">
        <f>SUMIF(H201:H210,"f",S201:S210)</f>
        <v>0</v>
      </c>
      <c r="T213" s="56" t="s">
        <v>13</v>
      </c>
      <c r="U213" s="56" t="s">
        <v>13</v>
      </c>
      <c r="V213" s="56" t="s">
        <v>13</v>
      </c>
      <c r="W213" s="56" t="s">
        <v>13</v>
      </c>
      <c r="X213" s="56" t="s">
        <v>13</v>
      </c>
    </row>
    <row r="214" spans="1:28" s="32" customFormat="1" ht="17" x14ac:dyDescent="0.2">
      <c r="A214" s="111" t="s">
        <v>76</v>
      </c>
      <c r="B214" s="112">
        <v>2</v>
      </c>
      <c r="C214" s="113">
        <f>SUM(C127,C141,C155,C169,C183,C197,C211)</f>
        <v>30</v>
      </c>
      <c r="D214" s="113">
        <f>SUM(D127,D141,D155,D169,D183,D197,D211)</f>
        <v>15.613333333333333</v>
      </c>
      <c r="E214" s="113">
        <f>SUM(E127,E141,E155,E169,E183,E197,E211)</f>
        <v>14.386666666666667</v>
      </c>
      <c r="F214" s="113">
        <f>SUM(F128,F142,F156,F170,F184,F198,F212)</f>
        <v>12.7</v>
      </c>
      <c r="G214" s="114" t="s">
        <v>13</v>
      </c>
      <c r="H214" s="114" t="s">
        <v>13</v>
      </c>
      <c r="I214" s="113">
        <f>SUM(I127,I141,I155,I169,I183,I197,I211)</f>
        <v>807.5</v>
      </c>
      <c r="J214" s="113">
        <f>SUM(J128,J142,J156,J170,J184,J198,J212)</f>
        <v>349</v>
      </c>
      <c r="K214" s="113">
        <f>SUM(K127,K141,K155,K169,K183,K197,K211)</f>
        <v>423</v>
      </c>
      <c r="L214" s="113">
        <f>SUM(L127,L141,L155,L169,L183,L197,L211)</f>
        <v>353</v>
      </c>
      <c r="M214" s="113">
        <f>SUM(M127,M141,M155,M169,M183,M197,M211)</f>
        <v>143</v>
      </c>
      <c r="N214" s="113">
        <f>SUM(N127,N141,N155,N169,N183,N197,N211)</f>
        <v>210</v>
      </c>
      <c r="O214" s="113">
        <f>SUM(O127,O141,O155,O169,O183,O197,O211)</f>
        <v>45</v>
      </c>
      <c r="P214" s="113">
        <f>SUM(P128,P142,P156,P170,P184,P198,P212)</f>
        <v>165</v>
      </c>
      <c r="Q214" s="113">
        <f>SUM(Q127,Q141,Q155,Q169,Q183,Q197,Q211)</f>
        <v>70</v>
      </c>
      <c r="R214" s="113">
        <f>SUM(R127,R141,R155,R169,R183,R197,R211)</f>
        <v>384.5</v>
      </c>
      <c r="S214" s="113">
        <f>SUM(S127,S141,S155,S169,S183,S197,S211)</f>
        <v>200.5</v>
      </c>
      <c r="T214" s="113">
        <f>SUM(T128,T142,T156,T170,T184,T198,T212)</f>
        <v>184</v>
      </c>
      <c r="U214" s="114" t="s">
        <v>13</v>
      </c>
      <c r="V214" s="114" t="s">
        <v>13</v>
      </c>
      <c r="W214" s="114" t="s">
        <v>13</v>
      </c>
      <c r="X214" s="114" t="s">
        <v>13</v>
      </c>
      <c r="Z214"/>
      <c r="AA214"/>
      <c r="AB214"/>
    </row>
    <row r="215" spans="1:28" ht="25" customHeight="1" x14ac:dyDescent="0.2">
      <c r="A215" s="195" t="s">
        <v>80</v>
      </c>
      <c r="B215" s="195"/>
      <c r="C215" s="195"/>
      <c r="D215" s="195"/>
      <c r="E215" s="195"/>
      <c r="F215" s="195"/>
      <c r="G215" s="195"/>
      <c r="H215" s="195"/>
      <c r="I215" s="195"/>
      <c r="J215" s="195"/>
      <c r="K215" s="195"/>
      <c r="L215" s="195"/>
      <c r="M215" s="195"/>
      <c r="N215" s="195"/>
      <c r="O215" s="195"/>
      <c r="P215" s="195"/>
      <c r="Q215" s="195"/>
      <c r="R215" s="195"/>
      <c r="S215" s="195"/>
      <c r="T215" s="195"/>
      <c r="U215" s="195"/>
      <c r="V215" s="195"/>
      <c r="W215" s="195"/>
      <c r="X215" s="195"/>
    </row>
    <row r="216" spans="1:28" x14ac:dyDescent="0.2">
      <c r="A216" s="168" t="s">
        <v>28</v>
      </c>
      <c r="B216" s="168"/>
      <c r="C216" s="168"/>
      <c r="D216" s="168"/>
      <c r="E216" s="168"/>
      <c r="F216" s="168"/>
      <c r="G216" s="168"/>
      <c r="H216" s="168"/>
      <c r="I216" s="168"/>
      <c r="J216" s="168"/>
      <c r="K216" s="168"/>
      <c r="L216" s="168"/>
      <c r="M216" s="168"/>
      <c r="N216" s="168"/>
      <c r="O216" s="168"/>
      <c r="P216" s="168"/>
      <c r="Q216" s="168"/>
      <c r="R216" s="168"/>
      <c r="S216" s="168"/>
      <c r="T216" s="168"/>
      <c r="U216" s="168"/>
      <c r="V216" s="168"/>
      <c r="W216" s="168"/>
      <c r="X216" s="168"/>
    </row>
    <row r="217" spans="1:28" x14ac:dyDescent="0.2">
      <c r="A217" s="99"/>
      <c r="B217" s="100">
        <v>3</v>
      </c>
      <c r="C217" s="101"/>
      <c r="D217" s="55">
        <f t="shared" ref="D217:D226" si="291">IF(C217&gt;0,K217/(I217/C217),0)</f>
        <v>0</v>
      </c>
      <c r="E217" s="55">
        <f t="shared" ref="E217:E226" si="292">IF(C217&gt;0,R217/(I217/C217),0)</f>
        <v>0</v>
      </c>
      <c r="F217" s="102">
        <f t="shared" ref="F217:F226" si="293">IF(U217&gt;0,FLOOR((P217+T217)/U217,0.1),0)</f>
        <v>0</v>
      </c>
      <c r="G217" s="21"/>
      <c r="H217" s="21"/>
      <c r="I217" s="103">
        <f>K217+R217</f>
        <v>0</v>
      </c>
      <c r="J217" s="31">
        <f>P217+T217</f>
        <v>0</v>
      </c>
      <c r="K217" s="103">
        <f>L217+Q217</f>
        <v>0</v>
      </c>
      <c r="L217" s="103">
        <f>M217+N217</f>
        <v>0</v>
      </c>
      <c r="M217" s="100"/>
      <c r="N217" s="104">
        <f t="shared" ref="N217:N226" si="294">O217+P217</f>
        <v>0</v>
      </c>
      <c r="O217" s="100"/>
      <c r="P217" s="100"/>
      <c r="Q217" s="100"/>
      <c r="R217" s="94">
        <f t="shared" ref="R217:R226" si="295">(C217*U217)-K217</f>
        <v>0</v>
      </c>
      <c r="S217" s="92"/>
      <c r="T217" s="95">
        <f t="shared" ref="T217:T226" si="296">R217-S217</f>
        <v>0</v>
      </c>
      <c r="U217" s="96"/>
      <c r="V217" s="99"/>
      <c r="W217" s="99"/>
      <c r="X217" s="99"/>
    </row>
    <row r="218" spans="1:28" x14ac:dyDescent="0.2">
      <c r="A218" s="99"/>
      <c r="B218" s="100">
        <v>3</v>
      </c>
      <c r="C218" s="101"/>
      <c r="D218" s="55">
        <f t="shared" si="291"/>
        <v>0</v>
      </c>
      <c r="E218" s="55">
        <f t="shared" si="292"/>
        <v>0</v>
      </c>
      <c r="F218" s="102">
        <f t="shared" si="293"/>
        <v>0</v>
      </c>
      <c r="G218" s="21"/>
      <c r="H218" s="21"/>
      <c r="I218" s="103">
        <f t="shared" ref="I218:I226" si="297">K218+R218</f>
        <v>0</v>
      </c>
      <c r="J218" s="31">
        <f t="shared" ref="J218:J226" si="298">P218+T218</f>
        <v>0</v>
      </c>
      <c r="K218" s="103">
        <f t="shared" ref="K218:K226" si="299">L218+Q218</f>
        <v>0</v>
      </c>
      <c r="L218" s="103">
        <f t="shared" ref="L218:L226" si="300">M218+N218</f>
        <v>0</v>
      </c>
      <c r="M218" s="100"/>
      <c r="N218" s="104">
        <f t="shared" si="294"/>
        <v>0</v>
      </c>
      <c r="O218" s="100"/>
      <c r="P218" s="100"/>
      <c r="Q218" s="100"/>
      <c r="R218" s="94">
        <f t="shared" si="295"/>
        <v>0</v>
      </c>
      <c r="S218" s="92"/>
      <c r="T218" s="95">
        <f t="shared" si="296"/>
        <v>0</v>
      </c>
      <c r="U218" s="96"/>
      <c r="V218" s="99"/>
      <c r="W218" s="99"/>
      <c r="X218" s="99"/>
    </row>
    <row r="219" spans="1:28" x14ac:dyDescent="0.2">
      <c r="A219" s="99"/>
      <c r="B219" s="100">
        <v>3</v>
      </c>
      <c r="C219" s="101"/>
      <c r="D219" s="55">
        <f t="shared" ref="D219:D225" si="301">IF(C219&gt;0,K219/(I219/C219),0)</f>
        <v>0</v>
      </c>
      <c r="E219" s="55">
        <f t="shared" ref="E219:E225" si="302">IF(C219&gt;0,R219/(I219/C219),0)</f>
        <v>0</v>
      </c>
      <c r="F219" s="102">
        <f t="shared" ref="F219:F225" si="303">IF(U219&gt;0,FLOOR((P219+T219)/U219,0.1),0)</f>
        <v>0</v>
      </c>
      <c r="G219" s="21"/>
      <c r="H219" s="21"/>
      <c r="I219" s="103">
        <f t="shared" ref="I219:I225" si="304">K219+R219</f>
        <v>0</v>
      </c>
      <c r="J219" s="31">
        <f t="shared" ref="J219:J225" si="305">P219+T219</f>
        <v>0</v>
      </c>
      <c r="K219" s="103">
        <f t="shared" ref="K219:K225" si="306">L219+Q219</f>
        <v>0</v>
      </c>
      <c r="L219" s="103">
        <f t="shared" ref="L219:L225" si="307">M219+N219</f>
        <v>0</v>
      </c>
      <c r="M219" s="100"/>
      <c r="N219" s="104">
        <f t="shared" ref="N219:N225" si="308">O219+P219</f>
        <v>0</v>
      </c>
      <c r="O219" s="100"/>
      <c r="P219" s="100"/>
      <c r="Q219" s="100"/>
      <c r="R219" s="94">
        <f t="shared" ref="R219:R225" si="309">(C219*U219)-K219</f>
        <v>0</v>
      </c>
      <c r="S219" s="92"/>
      <c r="T219" s="95">
        <f t="shared" ref="T219:T225" si="310">R219-S219</f>
        <v>0</v>
      </c>
      <c r="U219" s="96"/>
      <c r="V219" s="99"/>
      <c r="W219" s="99"/>
      <c r="X219" s="99"/>
    </row>
    <row r="220" spans="1:28" x14ac:dyDescent="0.2">
      <c r="A220" s="99"/>
      <c r="B220" s="100">
        <v>3</v>
      </c>
      <c r="C220" s="101"/>
      <c r="D220" s="55">
        <f t="shared" si="301"/>
        <v>0</v>
      </c>
      <c r="E220" s="55">
        <f t="shared" si="302"/>
        <v>0</v>
      </c>
      <c r="F220" s="102">
        <f t="shared" si="303"/>
        <v>0</v>
      </c>
      <c r="G220" s="21"/>
      <c r="H220" s="21"/>
      <c r="I220" s="103">
        <f t="shared" si="304"/>
        <v>0</v>
      </c>
      <c r="J220" s="31">
        <f t="shared" si="305"/>
        <v>0</v>
      </c>
      <c r="K220" s="103">
        <f t="shared" si="306"/>
        <v>0</v>
      </c>
      <c r="L220" s="103">
        <f t="shared" si="307"/>
        <v>0</v>
      </c>
      <c r="M220" s="100"/>
      <c r="N220" s="104">
        <f t="shared" si="308"/>
        <v>0</v>
      </c>
      <c r="O220" s="100"/>
      <c r="P220" s="100"/>
      <c r="Q220" s="100"/>
      <c r="R220" s="94">
        <f t="shared" si="309"/>
        <v>0</v>
      </c>
      <c r="S220" s="92"/>
      <c r="T220" s="95">
        <f t="shared" si="310"/>
        <v>0</v>
      </c>
      <c r="U220" s="96"/>
      <c r="V220" s="99"/>
      <c r="W220" s="99"/>
      <c r="X220" s="99"/>
    </row>
    <row r="221" spans="1:28" x14ac:dyDescent="0.2">
      <c r="A221" s="99"/>
      <c r="B221" s="100">
        <v>3</v>
      </c>
      <c r="C221" s="101"/>
      <c r="D221" s="55">
        <f t="shared" si="301"/>
        <v>0</v>
      </c>
      <c r="E221" s="55">
        <f t="shared" si="302"/>
        <v>0</v>
      </c>
      <c r="F221" s="102">
        <f t="shared" si="303"/>
        <v>0</v>
      </c>
      <c r="G221" s="21"/>
      <c r="H221" s="21"/>
      <c r="I221" s="103">
        <f t="shared" si="304"/>
        <v>0</v>
      </c>
      <c r="J221" s="31">
        <f t="shared" si="305"/>
        <v>0</v>
      </c>
      <c r="K221" s="103">
        <f t="shared" si="306"/>
        <v>0</v>
      </c>
      <c r="L221" s="103">
        <f t="shared" si="307"/>
        <v>0</v>
      </c>
      <c r="M221" s="100"/>
      <c r="N221" s="104">
        <f t="shared" si="308"/>
        <v>0</v>
      </c>
      <c r="O221" s="100"/>
      <c r="P221" s="100"/>
      <c r="Q221" s="100"/>
      <c r="R221" s="94">
        <f t="shared" si="309"/>
        <v>0</v>
      </c>
      <c r="S221" s="92"/>
      <c r="T221" s="95">
        <f t="shared" si="310"/>
        <v>0</v>
      </c>
      <c r="U221" s="96"/>
      <c r="V221" s="99"/>
      <c r="W221" s="99"/>
      <c r="X221" s="99"/>
    </row>
    <row r="222" spans="1:28" x14ac:dyDescent="0.2">
      <c r="A222" s="99"/>
      <c r="B222" s="100">
        <v>3</v>
      </c>
      <c r="C222" s="101"/>
      <c r="D222" s="55">
        <f t="shared" si="301"/>
        <v>0</v>
      </c>
      <c r="E222" s="55">
        <f t="shared" si="302"/>
        <v>0</v>
      </c>
      <c r="F222" s="102">
        <f t="shared" si="303"/>
        <v>0</v>
      </c>
      <c r="G222" s="21"/>
      <c r="H222" s="21"/>
      <c r="I222" s="103">
        <f t="shared" si="304"/>
        <v>0</v>
      </c>
      <c r="J222" s="31">
        <f t="shared" si="305"/>
        <v>0</v>
      </c>
      <c r="K222" s="103">
        <f t="shared" si="306"/>
        <v>0</v>
      </c>
      <c r="L222" s="103">
        <f t="shared" si="307"/>
        <v>0</v>
      </c>
      <c r="M222" s="100"/>
      <c r="N222" s="104">
        <f t="shared" si="308"/>
        <v>0</v>
      </c>
      <c r="O222" s="100"/>
      <c r="P222" s="100"/>
      <c r="Q222" s="100"/>
      <c r="R222" s="94">
        <f t="shared" si="309"/>
        <v>0</v>
      </c>
      <c r="S222" s="92"/>
      <c r="T222" s="95">
        <f t="shared" si="310"/>
        <v>0</v>
      </c>
      <c r="U222" s="96"/>
      <c r="V222" s="99"/>
      <c r="W222" s="99"/>
      <c r="X222" s="99"/>
    </row>
    <row r="223" spans="1:28" x14ac:dyDescent="0.2">
      <c r="A223" s="99"/>
      <c r="B223" s="100">
        <v>3</v>
      </c>
      <c r="C223" s="101"/>
      <c r="D223" s="55">
        <f t="shared" si="301"/>
        <v>0</v>
      </c>
      <c r="E223" s="55">
        <f t="shared" si="302"/>
        <v>0</v>
      </c>
      <c r="F223" s="102">
        <f t="shared" si="303"/>
        <v>0</v>
      </c>
      <c r="G223" s="21"/>
      <c r="H223" s="21"/>
      <c r="I223" s="103">
        <f t="shared" si="304"/>
        <v>0</v>
      </c>
      <c r="J223" s="31">
        <f t="shared" si="305"/>
        <v>0</v>
      </c>
      <c r="K223" s="103">
        <f t="shared" si="306"/>
        <v>0</v>
      </c>
      <c r="L223" s="103">
        <f t="shared" si="307"/>
        <v>0</v>
      </c>
      <c r="M223" s="100"/>
      <c r="N223" s="104">
        <f t="shared" si="308"/>
        <v>0</v>
      </c>
      <c r="O223" s="100"/>
      <c r="P223" s="100"/>
      <c r="Q223" s="100"/>
      <c r="R223" s="94">
        <f t="shared" si="309"/>
        <v>0</v>
      </c>
      <c r="S223" s="92"/>
      <c r="T223" s="95">
        <f t="shared" si="310"/>
        <v>0</v>
      </c>
      <c r="U223" s="96"/>
      <c r="V223" s="99"/>
      <c r="W223" s="99"/>
      <c r="X223" s="99"/>
    </row>
    <row r="224" spans="1:28" x14ac:dyDescent="0.2">
      <c r="A224" s="99"/>
      <c r="B224" s="100">
        <v>3</v>
      </c>
      <c r="C224" s="101"/>
      <c r="D224" s="55">
        <f t="shared" si="301"/>
        <v>0</v>
      </c>
      <c r="E224" s="55">
        <f t="shared" si="302"/>
        <v>0</v>
      </c>
      <c r="F224" s="102">
        <f t="shared" si="303"/>
        <v>0</v>
      </c>
      <c r="G224" s="21"/>
      <c r="H224" s="21"/>
      <c r="I224" s="103">
        <f t="shared" si="304"/>
        <v>0</v>
      </c>
      <c r="J224" s="31">
        <f t="shared" si="305"/>
        <v>0</v>
      </c>
      <c r="K224" s="103">
        <f t="shared" si="306"/>
        <v>0</v>
      </c>
      <c r="L224" s="103">
        <f t="shared" si="307"/>
        <v>0</v>
      </c>
      <c r="M224" s="100"/>
      <c r="N224" s="104">
        <f t="shared" si="308"/>
        <v>0</v>
      </c>
      <c r="O224" s="100"/>
      <c r="P224" s="100"/>
      <c r="Q224" s="100"/>
      <c r="R224" s="94">
        <f t="shared" si="309"/>
        <v>0</v>
      </c>
      <c r="S224" s="92"/>
      <c r="T224" s="95">
        <f t="shared" si="310"/>
        <v>0</v>
      </c>
      <c r="U224" s="96"/>
      <c r="V224" s="99"/>
      <c r="W224" s="99"/>
      <c r="X224" s="99"/>
    </row>
    <row r="225" spans="1:24" x14ac:dyDescent="0.2">
      <c r="A225" s="99"/>
      <c r="B225" s="100">
        <v>3</v>
      </c>
      <c r="C225" s="101"/>
      <c r="D225" s="55">
        <f t="shared" si="301"/>
        <v>0</v>
      </c>
      <c r="E225" s="55">
        <f t="shared" si="302"/>
        <v>0</v>
      </c>
      <c r="F225" s="102">
        <f t="shared" si="303"/>
        <v>0</v>
      </c>
      <c r="G225" s="21"/>
      <c r="H225" s="21"/>
      <c r="I225" s="103">
        <f t="shared" si="304"/>
        <v>0</v>
      </c>
      <c r="J225" s="31">
        <f t="shared" si="305"/>
        <v>0</v>
      </c>
      <c r="K225" s="103">
        <f t="shared" si="306"/>
        <v>0</v>
      </c>
      <c r="L225" s="103">
        <f t="shared" si="307"/>
        <v>0</v>
      </c>
      <c r="M225" s="100"/>
      <c r="N225" s="104">
        <f t="shared" si="308"/>
        <v>0</v>
      </c>
      <c r="O225" s="100"/>
      <c r="P225" s="100"/>
      <c r="Q225" s="100"/>
      <c r="R225" s="94">
        <f t="shared" si="309"/>
        <v>0</v>
      </c>
      <c r="S225" s="92"/>
      <c r="T225" s="95">
        <f t="shared" si="310"/>
        <v>0</v>
      </c>
      <c r="U225" s="96"/>
      <c r="V225" s="99"/>
      <c r="W225" s="99"/>
      <c r="X225" s="99"/>
    </row>
    <row r="226" spans="1:24" x14ac:dyDescent="0.2">
      <c r="A226" s="99"/>
      <c r="B226" s="100">
        <v>3</v>
      </c>
      <c r="C226" s="101"/>
      <c r="D226" s="55">
        <f t="shared" si="291"/>
        <v>0</v>
      </c>
      <c r="E226" s="55">
        <f t="shared" si="292"/>
        <v>0</v>
      </c>
      <c r="F226" s="102">
        <f t="shared" si="293"/>
        <v>0</v>
      </c>
      <c r="G226" s="21"/>
      <c r="H226" s="21"/>
      <c r="I226" s="103">
        <f t="shared" si="297"/>
        <v>0</v>
      </c>
      <c r="J226" s="31">
        <f t="shared" si="298"/>
        <v>0</v>
      </c>
      <c r="K226" s="103">
        <f t="shared" si="299"/>
        <v>0</v>
      </c>
      <c r="L226" s="103">
        <f t="shared" si="300"/>
        <v>0</v>
      </c>
      <c r="M226" s="100"/>
      <c r="N226" s="104">
        <f t="shared" si="294"/>
        <v>0</v>
      </c>
      <c r="O226" s="100"/>
      <c r="P226" s="100"/>
      <c r="Q226" s="100"/>
      <c r="R226" s="94">
        <f t="shared" si="295"/>
        <v>0</v>
      </c>
      <c r="S226" s="92"/>
      <c r="T226" s="95">
        <f t="shared" si="296"/>
        <v>0</v>
      </c>
      <c r="U226" s="96"/>
      <c r="V226" s="99"/>
      <c r="W226" s="99"/>
      <c r="X226" s="99"/>
    </row>
    <row r="227" spans="1:24" x14ac:dyDescent="0.2">
      <c r="A227" s="105" t="s">
        <v>77</v>
      </c>
      <c r="B227" s="56">
        <v>3</v>
      </c>
      <c r="C227" s="24">
        <f>SUM(C217:C226)</f>
        <v>0</v>
      </c>
      <c r="D227" s="24">
        <f>SUM(D217:D226)</f>
        <v>0</v>
      </c>
      <c r="E227" s="24">
        <f>SUM(E217:E226)</f>
        <v>0</v>
      </c>
      <c r="F227" s="55" t="s">
        <v>13</v>
      </c>
      <c r="G227" s="56" t="s">
        <v>13</v>
      </c>
      <c r="H227" s="56" t="s">
        <v>13</v>
      </c>
      <c r="I227" s="24">
        <f>SUM(I217:I226)</f>
        <v>0</v>
      </c>
      <c r="J227" s="55" t="s">
        <v>13</v>
      </c>
      <c r="K227" s="24">
        <f>SUM(K217:K226)</f>
        <v>0</v>
      </c>
      <c r="L227" s="24">
        <f>SUM(L217:L226)</f>
        <v>0</v>
      </c>
      <c r="M227" s="24">
        <f>SUM(M217:M226)</f>
        <v>0</v>
      </c>
      <c r="N227" s="24">
        <f>SUM(N217:N226)</f>
        <v>0</v>
      </c>
      <c r="O227" s="24">
        <f>SUM(O217:O226)</f>
        <v>0</v>
      </c>
      <c r="P227" s="55" t="s">
        <v>13</v>
      </c>
      <c r="Q227" s="24">
        <f>SUM(Q217:Q226)</f>
        <v>0</v>
      </c>
      <c r="R227" s="24">
        <f>SUM(R217:R226)</f>
        <v>0</v>
      </c>
      <c r="S227" s="24">
        <f>SUM(S217:S226)</f>
        <v>0</v>
      </c>
      <c r="T227" s="55" t="s">
        <v>13</v>
      </c>
      <c r="U227" s="56" t="s">
        <v>13</v>
      </c>
      <c r="V227" s="56" t="s">
        <v>13</v>
      </c>
      <c r="W227" s="56" t="s">
        <v>13</v>
      </c>
      <c r="X227" s="56" t="s">
        <v>13</v>
      </c>
    </row>
    <row r="228" spans="1:24" x14ac:dyDescent="0.2">
      <c r="A228" s="105" t="s">
        <v>26</v>
      </c>
      <c r="B228" s="56">
        <v>3</v>
      </c>
      <c r="C228" s="55" t="s">
        <v>13</v>
      </c>
      <c r="D228" s="55" t="s">
        <v>13</v>
      </c>
      <c r="E228" s="55" t="s">
        <v>13</v>
      </c>
      <c r="F228" s="24">
        <f>SUM(F217:F226)</f>
        <v>0</v>
      </c>
      <c r="G228" s="56" t="s">
        <v>13</v>
      </c>
      <c r="H228" s="56" t="s">
        <v>13</v>
      </c>
      <c r="I228" s="56" t="s">
        <v>13</v>
      </c>
      <c r="J228" s="24">
        <f>SUM(J217:J226)</f>
        <v>0</v>
      </c>
      <c r="K228" s="56" t="s">
        <v>13</v>
      </c>
      <c r="L228" s="56" t="s">
        <v>13</v>
      </c>
      <c r="M228" s="56" t="s">
        <v>13</v>
      </c>
      <c r="N228" s="56" t="s">
        <v>13</v>
      </c>
      <c r="O228" s="56" t="s">
        <v>13</v>
      </c>
      <c r="P228" s="24">
        <f>SUM(P217:P226)</f>
        <v>0</v>
      </c>
      <c r="Q228" s="56" t="s">
        <v>13</v>
      </c>
      <c r="R228" s="56" t="s">
        <v>13</v>
      </c>
      <c r="S228" s="56" t="s">
        <v>13</v>
      </c>
      <c r="T228" s="24">
        <f>SUM(T217:T226)</f>
        <v>0</v>
      </c>
      <c r="U228" s="31" t="s">
        <v>13</v>
      </c>
      <c r="V228" s="56" t="s">
        <v>13</v>
      </c>
      <c r="W228" s="56" t="s">
        <v>13</v>
      </c>
      <c r="X228" s="56" t="s">
        <v>13</v>
      </c>
    </row>
    <row r="229" spans="1:24" x14ac:dyDescent="0.2">
      <c r="A229" s="105" t="s">
        <v>78</v>
      </c>
      <c r="B229" s="56">
        <v>3</v>
      </c>
      <c r="C229" s="24">
        <f>SUMIF(H217:H226,"f",C217:C226)</f>
        <v>0</v>
      </c>
      <c r="D229" s="24">
        <f>SUMIF(H217:H226,"f",D217:D226)</f>
        <v>0</v>
      </c>
      <c r="E229" s="24">
        <f>SUMIF(H217:H226,"f",E217:E226)</f>
        <v>0</v>
      </c>
      <c r="F229" s="55" t="s">
        <v>13</v>
      </c>
      <c r="G229" s="56" t="s">
        <v>13</v>
      </c>
      <c r="H229" s="56" t="s">
        <v>13</v>
      </c>
      <c r="I229" s="24">
        <f>SUMIF(H217:H226,"f",I217:I226)</f>
        <v>0</v>
      </c>
      <c r="J229" s="56" t="s">
        <v>13</v>
      </c>
      <c r="K229" s="24">
        <f>SUMIF(H217:H226,"f",K217:K226)</f>
        <v>0</v>
      </c>
      <c r="L229" s="24">
        <f>SUMIF(H217:H226,"f",L217:L226)</f>
        <v>0</v>
      </c>
      <c r="M229" s="24">
        <f>SUMIF(H217:H226,"f",M217:M226)</f>
        <v>0</v>
      </c>
      <c r="N229" s="24">
        <f>SUMIF(H217:H226,"f",N217:N226)</f>
        <v>0</v>
      </c>
      <c r="O229" s="24">
        <f>SUMIF(H217:H226,"f",O217:O226)</f>
        <v>0</v>
      </c>
      <c r="P229" s="56" t="s">
        <v>13</v>
      </c>
      <c r="Q229" s="24">
        <f>SUMIF(H217:H226,"f",Q217:Q226)</f>
        <v>0</v>
      </c>
      <c r="R229" s="24">
        <f>SUMIF(H217:H226,"f",R217:R226)</f>
        <v>0</v>
      </c>
      <c r="S229" s="24">
        <f>SUMIF(H217:H226,"f",S217:S226)</f>
        <v>0</v>
      </c>
      <c r="T229" s="56" t="s">
        <v>13</v>
      </c>
      <c r="U229" s="56" t="s">
        <v>13</v>
      </c>
      <c r="V229" s="56" t="s">
        <v>13</v>
      </c>
      <c r="W229" s="56" t="s">
        <v>13</v>
      </c>
      <c r="X229" s="56" t="s">
        <v>13</v>
      </c>
    </row>
    <row r="230" spans="1:24" x14ac:dyDescent="0.2">
      <c r="A230" s="168" t="s">
        <v>29</v>
      </c>
      <c r="B230" s="168"/>
      <c r="C230" s="168"/>
      <c r="D230" s="168"/>
      <c r="E230" s="168"/>
      <c r="F230" s="168"/>
      <c r="G230" s="168"/>
      <c r="H230" s="168"/>
      <c r="I230" s="168"/>
      <c r="J230" s="168"/>
      <c r="K230" s="168"/>
      <c r="L230" s="168"/>
      <c r="M230" s="168"/>
      <c r="N230" s="168"/>
      <c r="O230" s="168"/>
      <c r="P230" s="168"/>
      <c r="Q230" s="168"/>
      <c r="R230" s="168"/>
      <c r="S230" s="168"/>
      <c r="T230" s="168"/>
      <c r="U230" s="168"/>
      <c r="V230" s="168"/>
      <c r="W230" s="168"/>
      <c r="X230" s="168"/>
    </row>
    <row r="231" spans="1:24" x14ac:dyDescent="0.2">
      <c r="A231" s="99"/>
      <c r="B231" s="100">
        <v>3</v>
      </c>
      <c r="C231" s="101"/>
      <c r="D231" s="55">
        <f t="shared" ref="D231:D232" si="311">IF(C231&gt;0,K231/(I231/C231),0)</f>
        <v>0</v>
      </c>
      <c r="E231" s="55">
        <f t="shared" ref="E231:E232" si="312">IF(C231&gt;0,R231/(I231/C231),0)</f>
        <v>0</v>
      </c>
      <c r="F231" s="102">
        <f t="shared" ref="F231:F232" si="313">IF(U231&gt;0,FLOOR((P231+T231)/U231,0.1),0)</f>
        <v>0</v>
      </c>
      <c r="G231" s="21"/>
      <c r="H231" s="21"/>
      <c r="I231" s="103">
        <f>K231+R231</f>
        <v>0</v>
      </c>
      <c r="J231" s="31">
        <f>P231+T231</f>
        <v>0</v>
      </c>
      <c r="K231" s="103">
        <f>L231+Q231</f>
        <v>0</v>
      </c>
      <c r="L231" s="103">
        <f>M231+N231</f>
        <v>0</v>
      </c>
      <c r="M231" s="100"/>
      <c r="N231" s="104">
        <f t="shared" ref="N231:N232" si="314">O231+P231</f>
        <v>0</v>
      </c>
      <c r="O231" s="100"/>
      <c r="P231" s="100"/>
      <c r="Q231" s="100"/>
      <c r="R231" s="94">
        <f t="shared" ref="R231:R232" si="315">(C231*U231)-K231</f>
        <v>0</v>
      </c>
      <c r="S231" s="92"/>
      <c r="T231" s="95">
        <f t="shared" ref="T231:T232" si="316">R231-S231</f>
        <v>0</v>
      </c>
      <c r="U231" s="96"/>
      <c r="V231" s="99"/>
      <c r="W231" s="99"/>
      <c r="X231" s="99"/>
    </row>
    <row r="232" spans="1:24" x14ac:dyDescent="0.2">
      <c r="A232" s="99"/>
      <c r="B232" s="100">
        <v>3</v>
      </c>
      <c r="C232" s="101"/>
      <c r="D232" s="55">
        <f t="shared" si="311"/>
        <v>0</v>
      </c>
      <c r="E232" s="55">
        <f t="shared" si="312"/>
        <v>0</v>
      </c>
      <c r="F232" s="102">
        <f t="shared" si="313"/>
        <v>0</v>
      </c>
      <c r="G232" s="21"/>
      <c r="H232" s="21"/>
      <c r="I232" s="103">
        <f t="shared" ref="I232" si="317">K232+R232</f>
        <v>0</v>
      </c>
      <c r="J232" s="31">
        <f t="shared" ref="J232" si="318">P232+T232</f>
        <v>0</v>
      </c>
      <c r="K232" s="103">
        <f t="shared" ref="K232" si="319">L232+Q232</f>
        <v>0</v>
      </c>
      <c r="L232" s="103">
        <f t="shared" ref="L232" si="320">M232+N232</f>
        <v>0</v>
      </c>
      <c r="M232" s="100"/>
      <c r="N232" s="104">
        <f t="shared" si="314"/>
        <v>0</v>
      </c>
      <c r="O232" s="100"/>
      <c r="P232" s="100"/>
      <c r="Q232" s="100"/>
      <c r="R232" s="94">
        <f t="shared" si="315"/>
        <v>0</v>
      </c>
      <c r="S232" s="92"/>
      <c r="T232" s="95">
        <f t="shared" si="316"/>
        <v>0</v>
      </c>
      <c r="U232" s="96"/>
      <c r="V232" s="99"/>
      <c r="W232" s="99"/>
      <c r="X232" s="99"/>
    </row>
    <row r="233" spans="1:24" x14ac:dyDescent="0.2">
      <c r="A233" s="99"/>
      <c r="B233" s="100">
        <v>3</v>
      </c>
      <c r="C233" s="101"/>
      <c r="D233" s="55">
        <f t="shared" ref="D233:D240" si="321">IF(C233&gt;0,K233/(I233/C233),0)</f>
        <v>0</v>
      </c>
      <c r="E233" s="55">
        <f t="shared" ref="E233:E240" si="322">IF(C233&gt;0,R233/(I233/C233),0)</f>
        <v>0</v>
      </c>
      <c r="F233" s="102">
        <f t="shared" ref="F233:F240" si="323">IF(U233&gt;0,FLOOR((P233+T233)/U233,0.1),0)</f>
        <v>0</v>
      </c>
      <c r="G233" s="21"/>
      <c r="H233" s="21"/>
      <c r="I233" s="103">
        <f t="shared" ref="I233:I240" si="324">K233+R233</f>
        <v>0</v>
      </c>
      <c r="J233" s="31">
        <f t="shared" ref="J233:J240" si="325">P233+T233</f>
        <v>0</v>
      </c>
      <c r="K233" s="103">
        <f t="shared" ref="K233:K240" si="326">L233+Q233</f>
        <v>0</v>
      </c>
      <c r="L233" s="103">
        <f t="shared" ref="L233:L240" si="327">M233+N233</f>
        <v>0</v>
      </c>
      <c r="M233" s="100"/>
      <c r="N233" s="104">
        <f t="shared" ref="N233:N240" si="328">O233+P233</f>
        <v>0</v>
      </c>
      <c r="O233" s="100"/>
      <c r="P233" s="100"/>
      <c r="Q233" s="100"/>
      <c r="R233" s="94">
        <f t="shared" ref="R233:R240" si="329">(C233*U233)-K233</f>
        <v>0</v>
      </c>
      <c r="S233" s="92"/>
      <c r="T233" s="95">
        <f t="shared" ref="T233:T240" si="330">R233-S233</f>
        <v>0</v>
      </c>
      <c r="U233" s="96"/>
      <c r="V233" s="99"/>
      <c r="W233" s="99"/>
      <c r="X233" s="99"/>
    </row>
    <row r="234" spans="1:24" x14ac:dyDescent="0.2">
      <c r="A234" s="99"/>
      <c r="B234" s="100">
        <v>3</v>
      </c>
      <c r="C234" s="101"/>
      <c r="D234" s="55">
        <f t="shared" si="321"/>
        <v>0</v>
      </c>
      <c r="E234" s="55">
        <f t="shared" si="322"/>
        <v>0</v>
      </c>
      <c r="F234" s="102">
        <f t="shared" si="323"/>
        <v>0</v>
      </c>
      <c r="G234" s="21"/>
      <c r="H234" s="21"/>
      <c r="I234" s="103">
        <f t="shared" si="324"/>
        <v>0</v>
      </c>
      <c r="J234" s="31">
        <f t="shared" si="325"/>
        <v>0</v>
      </c>
      <c r="K234" s="103">
        <f t="shared" si="326"/>
        <v>0</v>
      </c>
      <c r="L234" s="103">
        <f t="shared" si="327"/>
        <v>0</v>
      </c>
      <c r="M234" s="100"/>
      <c r="N234" s="104">
        <f t="shared" si="328"/>
        <v>0</v>
      </c>
      <c r="O234" s="100"/>
      <c r="P234" s="100"/>
      <c r="Q234" s="100"/>
      <c r="R234" s="94">
        <f t="shared" si="329"/>
        <v>0</v>
      </c>
      <c r="S234" s="92"/>
      <c r="T234" s="95">
        <f t="shared" si="330"/>
        <v>0</v>
      </c>
      <c r="U234" s="96"/>
      <c r="V234" s="99"/>
      <c r="W234" s="99"/>
      <c r="X234" s="99"/>
    </row>
    <row r="235" spans="1:24" x14ac:dyDescent="0.2">
      <c r="A235" s="99"/>
      <c r="B235" s="100">
        <v>3</v>
      </c>
      <c r="C235" s="101"/>
      <c r="D235" s="55">
        <f t="shared" si="321"/>
        <v>0</v>
      </c>
      <c r="E235" s="55">
        <f t="shared" si="322"/>
        <v>0</v>
      </c>
      <c r="F235" s="102">
        <f t="shared" si="323"/>
        <v>0</v>
      </c>
      <c r="G235" s="21"/>
      <c r="H235" s="21"/>
      <c r="I235" s="103">
        <f t="shared" si="324"/>
        <v>0</v>
      </c>
      <c r="J235" s="31">
        <f t="shared" si="325"/>
        <v>0</v>
      </c>
      <c r="K235" s="103">
        <f t="shared" si="326"/>
        <v>0</v>
      </c>
      <c r="L235" s="103">
        <f t="shared" si="327"/>
        <v>0</v>
      </c>
      <c r="M235" s="100"/>
      <c r="N235" s="104">
        <f t="shared" si="328"/>
        <v>0</v>
      </c>
      <c r="O235" s="100"/>
      <c r="P235" s="100"/>
      <c r="Q235" s="100"/>
      <c r="R235" s="94">
        <f t="shared" si="329"/>
        <v>0</v>
      </c>
      <c r="S235" s="92"/>
      <c r="T235" s="95">
        <f t="shared" si="330"/>
        <v>0</v>
      </c>
      <c r="U235" s="96"/>
      <c r="V235" s="99"/>
      <c r="W235" s="99"/>
      <c r="X235" s="99"/>
    </row>
    <row r="236" spans="1:24" x14ac:dyDescent="0.2">
      <c r="A236" s="99"/>
      <c r="B236" s="100">
        <v>3</v>
      </c>
      <c r="C236" s="101"/>
      <c r="D236" s="55">
        <f t="shared" si="321"/>
        <v>0</v>
      </c>
      <c r="E236" s="55">
        <f t="shared" si="322"/>
        <v>0</v>
      </c>
      <c r="F236" s="102">
        <f t="shared" si="323"/>
        <v>0</v>
      </c>
      <c r="G236" s="21"/>
      <c r="H236" s="21"/>
      <c r="I236" s="103">
        <f t="shared" si="324"/>
        <v>0</v>
      </c>
      <c r="J236" s="31">
        <f t="shared" si="325"/>
        <v>0</v>
      </c>
      <c r="K236" s="103">
        <f t="shared" si="326"/>
        <v>0</v>
      </c>
      <c r="L236" s="103">
        <f t="shared" si="327"/>
        <v>0</v>
      </c>
      <c r="M236" s="100"/>
      <c r="N236" s="104">
        <f t="shared" si="328"/>
        <v>0</v>
      </c>
      <c r="O236" s="100"/>
      <c r="P236" s="100"/>
      <c r="Q236" s="100"/>
      <c r="R236" s="94">
        <f t="shared" si="329"/>
        <v>0</v>
      </c>
      <c r="S236" s="92"/>
      <c r="T236" s="95">
        <f t="shared" si="330"/>
        <v>0</v>
      </c>
      <c r="U236" s="96"/>
      <c r="V236" s="99"/>
      <c r="W236" s="99"/>
      <c r="X236" s="99"/>
    </row>
    <row r="237" spans="1:24" x14ac:dyDescent="0.2">
      <c r="A237" s="99"/>
      <c r="B237" s="100">
        <v>3</v>
      </c>
      <c r="C237" s="101"/>
      <c r="D237" s="55">
        <f t="shared" si="321"/>
        <v>0</v>
      </c>
      <c r="E237" s="55">
        <f t="shared" si="322"/>
        <v>0</v>
      </c>
      <c r="F237" s="102">
        <f t="shared" si="323"/>
        <v>0</v>
      </c>
      <c r="G237" s="21"/>
      <c r="H237" s="21"/>
      <c r="I237" s="103">
        <f t="shared" si="324"/>
        <v>0</v>
      </c>
      <c r="J237" s="31">
        <f t="shared" si="325"/>
        <v>0</v>
      </c>
      <c r="K237" s="103">
        <f t="shared" si="326"/>
        <v>0</v>
      </c>
      <c r="L237" s="103">
        <f t="shared" si="327"/>
        <v>0</v>
      </c>
      <c r="M237" s="100"/>
      <c r="N237" s="104">
        <f t="shared" si="328"/>
        <v>0</v>
      </c>
      <c r="O237" s="100"/>
      <c r="P237" s="100"/>
      <c r="Q237" s="100"/>
      <c r="R237" s="94">
        <f t="shared" si="329"/>
        <v>0</v>
      </c>
      <c r="S237" s="92"/>
      <c r="T237" s="95">
        <f t="shared" si="330"/>
        <v>0</v>
      </c>
      <c r="U237" s="96"/>
      <c r="V237" s="99"/>
      <c r="W237" s="99"/>
      <c r="X237" s="99"/>
    </row>
    <row r="238" spans="1:24" x14ac:dyDescent="0.2">
      <c r="A238" s="99"/>
      <c r="B238" s="100">
        <v>3</v>
      </c>
      <c r="C238" s="101"/>
      <c r="D238" s="55">
        <f t="shared" si="321"/>
        <v>0</v>
      </c>
      <c r="E238" s="55">
        <f t="shared" si="322"/>
        <v>0</v>
      </c>
      <c r="F238" s="102">
        <f t="shared" si="323"/>
        <v>0</v>
      </c>
      <c r="G238" s="21"/>
      <c r="H238" s="21"/>
      <c r="I238" s="103">
        <f t="shared" si="324"/>
        <v>0</v>
      </c>
      <c r="J238" s="31">
        <f t="shared" si="325"/>
        <v>0</v>
      </c>
      <c r="K238" s="103">
        <f t="shared" si="326"/>
        <v>0</v>
      </c>
      <c r="L238" s="103">
        <f t="shared" si="327"/>
        <v>0</v>
      </c>
      <c r="M238" s="100"/>
      <c r="N238" s="104">
        <f t="shared" si="328"/>
        <v>0</v>
      </c>
      <c r="O238" s="100"/>
      <c r="P238" s="100"/>
      <c r="Q238" s="100"/>
      <c r="R238" s="94">
        <f t="shared" si="329"/>
        <v>0</v>
      </c>
      <c r="S238" s="92"/>
      <c r="T238" s="95">
        <f t="shared" si="330"/>
        <v>0</v>
      </c>
      <c r="U238" s="96"/>
      <c r="V238" s="99"/>
      <c r="W238" s="99"/>
      <c r="X238" s="99"/>
    </row>
    <row r="239" spans="1:24" x14ac:dyDescent="0.2">
      <c r="A239" s="99"/>
      <c r="B239" s="100">
        <v>3</v>
      </c>
      <c r="C239" s="101"/>
      <c r="D239" s="55">
        <f t="shared" si="321"/>
        <v>0</v>
      </c>
      <c r="E239" s="55">
        <f t="shared" si="322"/>
        <v>0</v>
      </c>
      <c r="F239" s="102">
        <f t="shared" si="323"/>
        <v>0</v>
      </c>
      <c r="G239" s="21"/>
      <c r="H239" s="21"/>
      <c r="I239" s="103">
        <f t="shared" si="324"/>
        <v>0</v>
      </c>
      <c r="J239" s="31">
        <f t="shared" si="325"/>
        <v>0</v>
      </c>
      <c r="K239" s="103">
        <f t="shared" si="326"/>
        <v>0</v>
      </c>
      <c r="L239" s="103">
        <f t="shared" si="327"/>
        <v>0</v>
      </c>
      <c r="M239" s="100"/>
      <c r="N239" s="104">
        <f t="shared" si="328"/>
        <v>0</v>
      </c>
      <c r="O239" s="100"/>
      <c r="P239" s="100"/>
      <c r="Q239" s="100"/>
      <c r="R239" s="94">
        <f t="shared" si="329"/>
        <v>0</v>
      </c>
      <c r="S239" s="92"/>
      <c r="T239" s="95">
        <f t="shared" si="330"/>
        <v>0</v>
      </c>
      <c r="U239" s="96"/>
      <c r="V239" s="99"/>
      <c r="W239" s="99"/>
      <c r="X239" s="99"/>
    </row>
    <row r="240" spans="1:24" x14ac:dyDescent="0.2">
      <c r="A240" s="99"/>
      <c r="B240" s="100">
        <v>3</v>
      </c>
      <c r="C240" s="101"/>
      <c r="D240" s="55">
        <f t="shared" si="321"/>
        <v>0</v>
      </c>
      <c r="E240" s="55">
        <f t="shared" si="322"/>
        <v>0</v>
      </c>
      <c r="F240" s="102">
        <f t="shared" si="323"/>
        <v>0</v>
      </c>
      <c r="G240" s="21"/>
      <c r="H240" s="21"/>
      <c r="I240" s="103">
        <f t="shared" si="324"/>
        <v>0</v>
      </c>
      <c r="J240" s="31">
        <f t="shared" si="325"/>
        <v>0</v>
      </c>
      <c r="K240" s="103">
        <f t="shared" si="326"/>
        <v>0</v>
      </c>
      <c r="L240" s="103">
        <f t="shared" si="327"/>
        <v>0</v>
      </c>
      <c r="M240" s="100"/>
      <c r="N240" s="104">
        <f t="shared" si="328"/>
        <v>0</v>
      </c>
      <c r="O240" s="100"/>
      <c r="P240" s="100"/>
      <c r="Q240" s="100"/>
      <c r="R240" s="94">
        <f t="shared" si="329"/>
        <v>0</v>
      </c>
      <c r="S240" s="92"/>
      <c r="T240" s="95">
        <f t="shared" si="330"/>
        <v>0</v>
      </c>
      <c r="U240" s="96"/>
      <c r="V240" s="99"/>
      <c r="W240" s="99"/>
      <c r="X240" s="99"/>
    </row>
    <row r="241" spans="1:24" x14ac:dyDescent="0.2">
      <c r="A241" s="105" t="s">
        <v>77</v>
      </c>
      <c r="B241" s="56">
        <v>3</v>
      </c>
      <c r="C241" s="24">
        <f>SUM(C231:C240)</f>
        <v>0</v>
      </c>
      <c r="D241" s="24">
        <f>SUM(D231:D240)</f>
        <v>0</v>
      </c>
      <c r="E241" s="24">
        <f>SUM(E231:E240)</f>
        <v>0</v>
      </c>
      <c r="F241" s="55" t="s">
        <v>13</v>
      </c>
      <c r="G241" s="56" t="s">
        <v>13</v>
      </c>
      <c r="H241" s="56" t="s">
        <v>13</v>
      </c>
      <c r="I241" s="24">
        <f>SUM(I231:I240)</f>
        <v>0</v>
      </c>
      <c r="J241" s="55" t="s">
        <v>13</v>
      </c>
      <c r="K241" s="24">
        <f>SUM(K231:K240)</f>
        <v>0</v>
      </c>
      <c r="L241" s="24">
        <f>SUM(L231:L240)</f>
        <v>0</v>
      </c>
      <c r="M241" s="24">
        <f>SUM(M231:M240)</f>
        <v>0</v>
      </c>
      <c r="N241" s="24">
        <f>SUM(N231:N240)</f>
        <v>0</v>
      </c>
      <c r="O241" s="24">
        <f>SUM(O231:O240)</f>
        <v>0</v>
      </c>
      <c r="P241" s="55" t="s">
        <v>13</v>
      </c>
      <c r="Q241" s="24">
        <f>SUM(Q231:Q240)</f>
        <v>0</v>
      </c>
      <c r="R241" s="24">
        <f>SUM(R231:R240)</f>
        <v>0</v>
      </c>
      <c r="S241" s="24">
        <f>SUM(S231:S240)</f>
        <v>0</v>
      </c>
      <c r="T241" s="55" t="s">
        <v>13</v>
      </c>
      <c r="U241" s="56" t="s">
        <v>13</v>
      </c>
      <c r="V241" s="56" t="s">
        <v>13</v>
      </c>
      <c r="W241" s="56" t="s">
        <v>13</v>
      </c>
      <c r="X241" s="56" t="s">
        <v>13</v>
      </c>
    </row>
    <row r="242" spans="1:24" x14ac:dyDescent="0.2">
      <c r="A242" s="105" t="s">
        <v>26</v>
      </c>
      <c r="B242" s="56">
        <v>3</v>
      </c>
      <c r="C242" s="55" t="s">
        <v>13</v>
      </c>
      <c r="D242" s="55" t="s">
        <v>13</v>
      </c>
      <c r="E242" s="55" t="s">
        <v>13</v>
      </c>
      <c r="F242" s="24">
        <f>SUM(F231:F240)</f>
        <v>0</v>
      </c>
      <c r="G242" s="56" t="s">
        <v>13</v>
      </c>
      <c r="H242" s="56" t="s">
        <v>13</v>
      </c>
      <c r="I242" s="56" t="s">
        <v>13</v>
      </c>
      <c r="J242" s="24">
        <f>SUM(J231:J240)</f>
        <v>0</v>
      </c>
      <c r="K242" s="56" t="s">
        <v>13</v>
      </c>
      <c r="L242" s="56" t="s">
        <v>13</v>
      </c>
      <c r="M242" s="56" t="s">
        <v>13</v>
      </c>
      <c r="N242" s="56" t="s">
        <v>13</v>
      </c>
      <c r="O242" s="56" t="s">
        <v>13</v>
      </c>
      <c r="P242" s="24">
        <f>SUM(P231:P240)</f>
        <v>0</v>
      </c>
      <c r="Q242" s="56" t="s">
        <v>13</v>
      </c>
      <c r="R242" s="56" t="s">
        <v>13</v>
      </c>
      <c r="S242" s="56" t="s">
        <v>13</v>
      </c>
      <c r="T242" s="24">
        <f>SUM(T231:T240)</f>
        <v>0</v>
      </c>
      <c r="U242" s="31" t="s">
        <v>13</v>
      </c>
      <c r="V242" s="56" t="s">
        <v>13</v>
      </c>
      <c r="W242" s="56" t="s">
        <v>13</v>
      </c>
      <c r="X242" s="56" t="s">
        <v>13</v>
      </c>
    </row>
    <row r="243" spans="1:24" x14ac:dyDescent="0.2">
      <c r="A243" s="105" t="s">
        <v>78</v>
      </c>
      <c r="B243" s="56">
        <v>3</v>
      </c>
      <c r="C243" s="24">
        <f>SUMIF(H231:H240,"f",C231:C240)</f>
        <v>0</v>
      </c>
      <c r="D243" s="24">
        <f>SUMIF(H231:H240,"f",D231:D240)</f>
        <v>0</v>
      </c>
      <c r="E243" s="24">
        <f>SUMIF(H231:H240,"f",E231:E240)</f>
        <v>0</v>
      </c>
      <c r="F243" s="55" t="s">
        <v>13</v>
      </c>
      <c r="G243" s="56" t="s">
        <v>13</v>
      </c>
      <c r="H243" s="56" t="s">
        <v>13</v>
      </c>
      <c r="I243" s="24">
        <f>SUMIF(H231:H240,"f",I231:I240)</f>
        <v>0</v>
      </c>
      <c r="J243" s="56" t="s">
        <v>13</v>
      </c>
      <c r="K243" s="24">
        <f>SUMIF(H231:H240,"f",K231:K240)</f>
        <v>0</v>
      </c>
      <c r="L243" s="24">
        <f>SUMIF(H231:H240,"f",L231:L240)</f>
        <v>0</v>
      </c>
      <c r="M243" s="24">
        <f>SUMIF(H231:H240,"f",M231:M240)</f>
        <v>0</v>
      </c>
      <c r="N243" s="24">
        <f>SUMIF(H231:H240,"f",N231:N240)</f>
        <v>0</v>
      </c>
      <c r="O243" s="24">
        <f>SUMIF(H231:H240,"f",O231:O240)</f>
        <v>0</v>
      </c>
      <c r="P243" s="56" t="s">
        <v>13</v>
      </c>
      <c r="Q243" s="24">
        <f>SUMIF(H231:H240,"f",Q231:Q240)</f>
        <v>0</v>
      </c>
      <c r="R243" s="24">
        <f>SUMIF(H231:H240,"f",R231:R240)</f>
        <v>0</v>
      </c>
      <c r="S243" s="24">
        <f>SUMIF(H231:H240,"f",S231:S240)</f>
        <v>0</v>
      </c>
      <c r="T243" s="56" t="s">
        <v>13</v>
      </c>
      <c r="U243" s="56" t="s">
        <v>13</v>
      </c>
      <c r="V243" s="56" t="s">
        <v>13</v>
      </c>
      <c r="W243" s="56" t="s">
        <v>13</v>
      </c>
      <c r="X243" s="56" t="s">
        <v>13</v>
      </c>
    </row>
    <row r="244" spans="1:24" x14ac:dyDescent="0.2">
      <c r="A244" s="168" t="s">
        <v>30</v>
      </c>
      <c r="B244" s="168"/>
      <c r="C244" s="168"/>
      <c r="D244" s="168"/>
      <c r="E244" s="168"/>
      <c r="F244" s="168"/>
      <c r="G244" s="168"/>
      <c r="H244" s="168"/>
      <c r="I244" s="168"/>
      <c r="J244" s="168"/>
      <c r="K244" s="168"/>
      <c r="L244" s="168"/>
      <c r="M244" s="168"/>
      <c r="N244" s="168"/>
      <c r="O244" s="168"/>
      <c r="P244" s="168"/>
      <c r="Q244" s="168"/>
      <c r="R244" s="168"/>
      <c r="S244" s="168"/>
      <c r="T244" s="168"/>
      <c r="U244" s="168"/>
      <c r="V244" s="168"/>
      <c r="W244" s="168"/>
      <c r="X244" s="168"/>
    </row>
    <row r="245" spans="1:24" x14ac:dyDescent="0.2">
      <c r="A245" s="110" t="s">
        <v>158</v>
      </c>
      <c r="B245" s="100">
        <v>3</v>
      </c>
      <c r="C245" s="101">
        <v>1.5</v>
      </c>
      <c r="D245" s="55">
        <f t="shared" ref="D245:D252" si="331">IF(C245&gt;0,K245/(I245/C245),0)</f>
        <v>1.0666666666666667</v>
      </c>
      <c r="E245" s="55">
        <f t="shared" ref="E245:E252" si="332">IF(C245&gt;0,R245/(I245/C245),0)</f>
        <v>0.43333333333333335</v>
      </c>
      <c r="F245" s="102">
        <f t="shared" ref="F245:F252" si="333">IF(U245&gt;0,FLOOR((P245+T245)/U245,0.1),0)</f>
        <v>0.1</v>
      </c>
      <c r="G245" s="21" t="s">
        <v>20</v>
      </c>
      <c r="H245" s="21" t="s">
        <v>18</v>
      </c>
      <c r="I245" s="103">
        <f>K245+R245</f>
        <v>45</v>
      </c>
      <c r="J245" s="31">
        <f>P245+T245</f>
        <v>5</v>
      </c>
      <c r="K245" s="103">
        <f>L245+Q245</f>
        <v>32</v>
      </c>
      <c r="L245" s="103">
        <f>M245+N245</f>
        <v>30</v>
      </c>
      <c r="M245" s="100">
        <v>30</v>
      </c>
      <c r="N245" s="104">
        <f t="shared" ref="N245:N254" si="334">O245+P245</f>
        <v>0</v>
      </c>
      <c r="O245" s="100"/>
      <c r="P245" s="100"/>
      <c r="Q245" s="100">
        <v>2</v>
      </c>
      <c r="R245" s="94">
        <f t="shared" ref="R245:R254" si="335">(C245*U245)-K245</f>
        <v>13</v>
      </c>
      <c r="S245" s="92">
        <v>8</v>
      </c>
      <c r="T245" s="95">
        <f t="shared" ref="T245:T254" si="336">R245-S245</f>
        <v>5</v>
      </c>
      <c r="U245" s="96">
        <v>30</v>
      </c>
      <c r="V245" s="99">
        <v>70</v>
      </c>
      <c r="W245" s="99">
        <v>30</v>
      </c>
      <c r="X245" s="99"/>
    </row>
    <row r="246" spans="1:24" ht="29" x14ac:dyDescent="0.2">
      <c r="A246" s="110" t="s">
        <v>141</v>
      </c>
      <c r="B246" s="100">
        <v>3</v>
      </c>
      <c r="C246" s="101">
        <v>2.5</v>
      </c>
      <c r="D246" s="55">
        <f t="shared" si="331"/>
        <v>1.5666666666666667</v>
      </c>
      <c r="E246" s="55">
        <f t="shared" si="332"/>
        <v>0.93333333333333335</v>
      </c>
      <c r="F246" s="102">
        <f t="shared" si="333"/>
        <v>1.7000000000000002</v>
      </c>
      <c r="G246" s="21" t="s">
        <v>20</v>
      </c>
      <c r="H246" s="21" t="s">
        <v>18</v>
      </c>
      <c r="I246" s="103">
        <f t="shared" ref="I246:I252" si="337">K246+R246</f>
        <v>75</v>
      </c>
      <c r="J246" s="31">
        <f t="shared" ref="J246:J252" si="338">P246+T246</f>
        <v>51</v>
      </c>
      <c r="K246" s="103">
        <f t="shared" ref="K246:K252" si="339">L246+Q246</f>
        <v>47</v>
      </c>
      <c r="L246" s="103">
        <f t="shared" ref="L246:L252" si="340">M246+N246</f>
        <v>45</v>
      </c>
      <c r="M246" s="100">
        <v>10</v>
      </c>
      <c r="N246" s="104">
        <f t="shared" si="334"/>
        <v>35</v>
      </c>
      <c r="O246" s="100"/>
      <c r="P246" s="100">
        <v>35</v>
      </c>
      <c r="Q246" s="100">
        <v>2</v>
      </c>
      <c r="R246" s="94">
        <f t="shared" si="335"/>
        <v>28</v>
      </c>
      <c r="S246" s="92">
        <v>12</v>
      </c>
      <c r="T246" s="95">
        <f t="shared" si="336"/>
        <v>16</v>
      </c>
      <c r="U246" s="96">
        <v>30</v>
      </c>
      <c r="V246" s="99">
        <v>60</v>
      </c>
      <c r="W246" s="99">
        <v>40</v>
      </c>
      <c r="X246" s="99"/>
    </row>
    <row r="247" spans="1:24" x14ac:dyDescent="0.2">
      <c r="A247" s="99" t="s">
        <v>142</v>
      </c>
      <c r="B247" s="100">
        <v>3</v>
      </c>
      <c r="C247" s="101">
        <v>3</v>
      </c>
      <c r="D247" s="55">
        <f t="shared" si="331"/>
        <v>1.96</v>
      </c>
      <c r="E247" s="55">
        <f t="shared" si="332"/>
        <v>1.04</v>
      </c>
      <c r="F247" s="102">
        <f t="shared" si="333"/>
        <v>1.6</v>
      </c>
      <c r="G247" s="21" t="s">
        <v>16</v>
      </c>
      <c r="H247" s="21" t="s">
        <v>18</v>
      </c>
      <c r="I247" s="103">
        <f t="shared" si="337"/>
        <v>75</v>
      </c>
      <c r="J247" s="31">
        <f t="shared" si="338"/>
        <v>41</v>
      </c>
      <c r="K247" s="103">
        <f t="shared" si="339"/>
        <v>49</v>
      </c>
      <c r="L247" s="103">
        <f t="shared" si="340"/>
        <v>45</v>
      </c>
      <c r="M247" s="100">
        <v>15</v>
      </c>
      <c r="N247" s="104">
        <f t="shared" si="334"/>
        <v>30</v>
      </c>
      <c r="O247" s="100"/>
      <c r="P247" s="100">
        <v>30</v>
      </c>
      <c r="Q247" s="100">
        <v>4</v>
      </c>
      <c r="R247" s="94">
        <f t="shared" si="335"/>
        <v>26</v>
      </c>
      <c r="S247" s="92">
        <v>15</v>
      </c>
      <c r="T247" s="95">
        <f t="shared" si="336"/>
        <v>11</v>
      </c>
      <c r="U247" s="96">
        <v>25</v>
      </c>
      <c r="V247" s="99">
        <v>70</v>
      </c>
      <c r="W247" s="99">
        <v>30</v>
      </c>
      <c r="X247" s="99"/>
    </row>
    <row r="248" spans="1:24" x14ac:dyDescent="0.2">
      <c r="A248" s="110" t="s">
        <v>143</v>
      </c>
      <c r="B248" s="100">
        <v>3</v>
      </c>
      <c r="C248" s="101">
        <v>2</v>
      </c>
      <c r="D248" s="55">
        <f t="shared" ref="D248:D251" si="341">IF(C248&gt;0,K248/(I248/C248),0)</f>
        <v>1.28</v>
      </c>
      <c r="E248" s="55">
        <f t="shared" ref="E248:E251" si="342">IF(C248&gt;0,R248/(I248/C248),0)</f>
        <v>0.72</v>
      </c>
      <c r="F248" s="102">
        <f t="shared" ref="F248:F251" si="343">IF(U248&gt;0,FLOOR((P248+T248)/U248,0.1),0)</f>
        <v>1.1000000000000001</v>
      </c>
      <c r="G248" s="21" t="s">
        <v>20</v>
      </c>
      <c r="H248" s="21" t="s">
        <v>18</v>
      </c>
      <c r="I248" s="103">
        <f t="shared" ref="I248:I251" si="344">K248+R248</f>
        <v>50</v>
      </c>
      <c r="J248" s="31">
        <f t="shared" ref="J248:J251" si="345">P248+T248</f>
        <v>28</v>
      </c>
      <c r="K248" s="103">
        <f t="shared" ref="K248:K251" si="346">L248+Q248</f>
        <v>32</v>
      </c>
      <c r="L248" s="103">
        <f t="shared" ref="L248:L251" si="347">M248+N248</f>
        <v>30</v>
      </c>
      <c r="M248" s="100">
        <v>15</v>
      </c>
      <c r="N248" s="104">
        <f t="shared" ref="N248:N251" si="348">O248+P248</f>
        <v>15</v>
      </c>
      <c r="O248" s="100"/>
      <c r="P248" s="100">
        <v>15</v>
      </c>
      <c r="Q248" s="100">
        <v>2</v>
      </c>
      <c r="R248" s="94">
        <f t="shared" ref="R248:R251" si="349">(C248*U248)-K248</f>
        <v>18</v>
      </c>
      <c r="S248" s="92">
        <v>5</v>
      </c>
      <c r="T248" s="95">
        <f t="shared" ref="T248:T251" si="350">R248-S248</f>
        <v>13</v>
      </c>
      <c r="U248" s="96">
        <v>25</v>
      </c>
      <c r="V248" s="99">
        <v>80</v>
      </c>
      <c r="W248" s="99">
        <v>20</v>
      </c>
      <c r="X248" s="99"/>
    </row>
    <row r="249" spans="1:24" ht="28" x14ac:dyDescent="0.2">
      <c r="A249" s="91" t="s">
        <v>179</v>
      </c>
      <c r="B249" s="92">
        <v>3</v>
      </c>
      <c r="C249" s="93">
        <v>2</v>
      </c>
      <c r="D249" s="55">
        <f t="shared" si="341"/>
        <v>1.5666666666666667</v>
      </c>
      <c r="E249" s="55">
        <f t="shared" si="342"/>
        <v>0.43333333333333335</v>
      </c>
      <c r="F249" s="55">
        <f t="shared" si="343"/>
        <v>1.2000000000000002</v>
      </c>
      <c r="G249" s="84" t="s">
        <v>20</v>
      </c>
      <c r="H249" s="84" t="s">
        <v>18</v>
      </c>
      <c r="I249" s="31">
        <f t="shared" si="344"/>
        <v>60</v>
      </c>
      <c r="J249" s="31">
        <f t="shared" si="345"/>
        <v>38</v>
      </c>
      <c r="K249" s="31">
        <f t="shared" si="346"/>
        <v>47</v>
      </c>
      <c r="L249" s="31">
        <f t="shared" si="347"/>
        <v>45</v>
      </c>
      <c r="M249" s="92">
        <v>15</v>
      </c>
      <c r="N249" s="56">
        <f t="shared" si="348"/>
        <v>30</v>
      </c>
      <c r="O249" s="92"/>
      <c r="P249" s="92">
        <v>30</v>
      </c>
      <c r="Q249" s="92">
        <v>2</v>
      </c>
      <c r="R249" s="94">
        <f t="shared" si="349"/>
        <v>13</v>
      </c>
      <c r="S249" s="92">
        <v>5</v>
      </c>
      <c r="T249" s="95">
        <f t="shared" si="350"/>
        <v>8</v>
      </c>
      <c r="U249" s="96">
        <v>30</v>
      </c>
      <c r="V249" s="97">
        <v>80</v>
      </c>
      <c r="W249" s="97">
        <v>20</v>
      </c>
      <c r="X249" s="97"/>
    </row>
    <row r="250" spans="1:24" x14ac:dyDescent="0.2">
      <c r="A250" s="99" t="s">
        <v>160</v>
      </c>
      <c r="B250" s="100"/>
      <c r="C250" s="101">
        <v>2</v>
      </c>
      <c r="D250" s="55">
        <f t="shared" si="341"/>
        <v>1.28</v>
      </c>
      <c r="E250" s="55">
        <f t="shared" si="342"/>
        <v>0.72</v>
      </c>
      <c r="F250" s="102">
        <f t="shared" si="343"/>
        <v>1.1000000000000001</v>
      </c>
      <c r="G250" s="21" t="s">
        <v>20</v>
      </c>
      <c r="H250" s="21" t="s">
        <v>19</v>
      </c>
      <c r="I250" s="103">
        <f t="shared" si="344"/>
        <v>50</v>
      </c>
      <c r="J250" s="31">
        <f t="shared" si="345"/>
        <v>28</v>
      </c>
      <c r="K250" s="103">
        <f t="shared" si="346"/>
        <v>32</v>
      </c>
      <c r="L250" s="103">
        <f t="shared" si="347"/>
        <v>30</v>
      </c>
      <c r="M250" s="100">
        <v>15</v>
      </c>
      <c r="N250" s="104">
        <f t="shared" si="348"/>
        <v>15</v>
      </c>
      <c r="O250" s="100"/>
      <c r="P250" s="100">
        <v>15</v>
      </c>
      <c r="Q250" s="100">
        <v>2</v>
      </c>
      <c r="R250" s="94">
        <f t="shared" si="349"/>
        <v>18</v>
      </c>
      <c r="S250" s="92">
        <v>5</v>
      </c>
      <c r="T250" s="95">
        <f t="shared" si="350"/>
        <v>13</v>
      </c>
      <c r="U250" s="96">
        <v>25</v>
      </c>
      <c r="V250" s="99">
        <v>80</v>
      </c>
      <c r="W250" s="99">
        <v>20</v>
      </c>
      <c r="X250" s="99"/>
    </row>
    <row r="251" spans="1:24" x14ac:dyDescent="0.2">
      <c r="A251" s="99" t="s">
        <v>159</v>
      </c>
      <c r="B251" s="100">
        <v>3</v>
      </c>
      <c r="C251" s="101">
        <v>2</v>
      </c>
      <c r="D251" s="55">
        <f t="shared" si="341"/>
        <v>1.28</v>
      </c>
      <c r="E251" s="55">
        <f t="shared" si="342"/>
        <v>0.72</v>
      </c>
      <c r="F251" s="102">
        <f t="shared" si="343"/>
        <v>1.1000000000000001</v>
      </c>
      <c r="G251" s="21" t="s">
        <v>20</v>
      </c>
      <c r="H251" s="21" t="s">
        <v>19</v>
      </c>
      <c r="I251" s="103">
        <f t="shared" si="344"/>
        <v>50</v>
      </c>
      <c r="J251" s="31">
        <f t="shared" si="345"/>
        <v>28</v>
      </c>
      <c r="K251" s="103">
        <f t="shared" si="346"/>
        <v>32</v>
      </c>
      <c r="L251" s="103">
        <f t="shared" si="347"/>
        <v>30</v>
      </c>
      <c r="M251" s="100">
        <v>15</v>
      </c>
      <c r="N251" s="104">
        <f t="shared" si="348"/>
        <v>15</v>
      </c>
      <c r="O251" s="100"/>
      <c r="P251" s="100">
        <v>15</v>
      </c>
      <c r="Q251" s="100">
        <v>2</v>
      </c>
      <c r="R251" s="94">
        <f t="shared" si="349"/>
        <v>18</v>
      </c>
      <c r="S251" s="92">
        <v>5</v>
      </c>
      <c r="T251" s="95">
        <f t="shared" si="350"/>
        <v>13</v>
      </c>
      <c r="U251" s="96">
        <v>25</v>
      </c>
      <c r="V251" s="99">
        <v>30</v>
      </c>
      <c r="W251" s="99">
        <v>70</v>
      </c>
      <c r="X251" s="99"/>
    </row>
    <row r="252" spans="1:24" x14ac:dyDescent="0.2">
      <c r="A252" s="99"/>
      <c r="B252" s="100">
        <v>3</v>
      </c>
      <c r="C252" s="101"/>
      <c r="D252" s="55">
        <f t="shared" si="331"/>
        <v>0</v>
      </c>
      <c r="E252" s="55">
        <f t="shared" si="332"/>
        <v>0</v>
      </c>
      <c r="F252" s="102">
        <f t="shared" si="333"/>
        <v>0</v>
      </c>
      <c r="G252" s="21"/>
      <c r="H252" s="21"/>
      <c r="I252" s="103">
        <f t="shared" si="337"/>
        <v>0</v>
      </c>
      <c r="J252" s="31">
        <f t="shared" si="338"/>
        <v>0</v>
      </c>
      <c r="K252" s="103">
        <f t="shared" si="339"/>
        <v>0</v>
      </c>
      <c r="L252" s="103">
        <f t="shared" si="340"/>
        <v>0</v>
      </c>
      <c r="M252" s="100"/>
      <c r="N252" s="104">
        <f t="shared" si="334"/>
        <v>0</v>
      </c>
      <c r="O252" s="100"/>
      <c r="P252" s="100"/>
      <c r="Q252" s="100"/>
      <c r="R252" s="94">
        <f t="shared" si="335"/>
        <v>0</v>
      </c>
      <c r="S252" s="92"/>
      <c r="T252" s="95">
        <f t="shared" si="336"/>
        <v>0</v>
      </c>
      <c r="U252" s="96"/>
      <c r="V252" s="99"/>
      <c r="W252" s="99"/>
      <c r="X252" s="99"/>
    </row>
    <row r="253" spans="1:24" x14ac:dyDescent="0.2">
      <c r="A253" s="99"/>
      <c r="B253" s="100">
        <v>3</v>
      </c>
      <c r="C253" s="101"/>
      <c r="D253" s="55">
        <f t="shared" ref="D253:D254" si="351">IF(C253&gt;0,K253/(I253/C253),0)</f>
        <v>0</v>
      </c>
      <c r="E253" s="55">
        <f t="shared" ref="E253:E254" si="352">IF(C253&gt;0,R253/(I253/C253),0)</f>
        <v>0</v>
      </c>
      <c r="F253" s="102">
        <f t="shared" ref="F253:F254" si="353">IF(U253&gt;0,FLOOR((P253+T253)/U253,0.1),0)</f>
        <v>0</v>
      </c>
      <c r="G253" s="21"/>
      <c r="H253" s="21"/>
      <c r="I253" s="103">
        <f t="shared" ref="I253:I254" si="354">K253+R253</f>
        <v>0</v>
      </c>
      <c r="J253" s="31">
        <f t="shared" ref="J253:J254" si="355">P253+T253</f>
        <v>0</v>
      </c>
      <c r="K253" s="103">
        <f t="shared" ref="K253:K254" si="356">L253+Q253</f>
        <v>0</v>
      </c>
      <c r="L253" s="103">
        <f t="shared" ref="L253:L254" si="357">M253+N253</f>
        <v>0</v>
      </c>
      <c r="M253" s="100"/>
      <c r="N253" s="104">
        <f t="shared" si="334"/>
        <v>0</v>
      </c>
      <c r="O253" s="100"/>
      <c r="P253" s="100"/>
      <c r="Q253" s="100"/>
      <c r="R253" s="94">
        <f t="shared" si="335"/>
        <v>0</v>
      </c>
      <c r="S253" s="92"/>
      <c r="T253" s="95">
        <f t="shared" si="336"/>
        <v>0</v>
      </c>
      <c r="U253" s="96"/>
      <c r="V253" s="99"/>
      <c r="W253" s="99"/>
      <c r="X253" s="99"/>
    </row>
    <row r="254" spans="1:24" x14ac:dyDescent="0.2">
      <c r="A254" s="99"/>
      <c r="B254" s="100">
        <v>3</v>
      </c>
      <c r="C254" s="101"/>
      <c r="D254" s="55">
        <f t="shared" si="351"/>
        <v>0</v>
      </c>
      <c r="E254" s="55">
        <f t="shared" si="352"/>
        <v>0</v>
      </c>
      <c r="F254" s="102">
        <f t="shared" si="353"/>
        <v>0</v>
      </c>
      <c r="G254" s="21"/>
      <c r="H254" s="21"/>
      <c r="I254" s="103">
        <f t="shared" si="354"/>
        <v>0</v>
      </c>
      <c r="J254" s="31">
        <f t="shared" si="355"/>
        <v>0</v>
      </c>
      <c r="K254" s="103">
        <f t="shared" si="356"/>
        <v>0</v>
      </c>
      <c r="L254" s="103">
        <f t="shared" si="357"/>
        <v>0</v>
      </c>
      <c r="M254" s="100"/>
      <c r="N254" s="104">
        <f t="shared" si="334"/>
        <v>0</v>
      </c>
      <c r="O254" s="100"/>
      <c r="P254" s="100"/>
      <c r="Q254" s="100"/>
      <c r="R254" s="94">
        <f t="shared" si="335"/>
        <v>0</v>
      </c>
      <c r="S254" s="92"/>
      <c r="T254" s="95">
        <f t="shared" si="336"/>
        <v>0</v>
      </c>
      <c r="U254" s="96"/>
      <c r="V254" s="99"/>
      <c r="W254" s="99"/>
      <c r="X254" s="99"/>
    </row>
    <row r="255" spans="1:24" x14ac:dyDescent="0.2">
      <c r="A255" s="105" t="s">
        <v>77</v>
      </c>
      <c r="B255" s="56">
        <v>3</v>
      </c>
      <c r="C255" s="24">
        <f>SUM(C245:C254)</f>
        <v>15</v>
      </c>
      <c r="D255" s="24">
        <f>SUM(D245:D254)</f>
        <v>10</v>
      </c>
      <c r="E255" s="24">
        <f>SUM(E245:E254)</f>
        <v>5</v>
      </c>
      <c r="F255" s="55" t="s">
        <v>13</v>
      </c>
      <c r="G255" s="56" t="s">
        <v>13</v>
      </c>
      <c r="H255" s="56" t="s">
        <v>13</v>
      </c>
      <c r="I255" s="24">
        <f>SUM(I245:I254)</f>
        <v>405</v>
      </c>
      <c r="J255" s="55" t="s">
        <v>13</v>
      </c>
      <c r="K255" s="24">
        <f>SUM(K245:K254)</f>
        <v>271</v>
      </c>
      <c r="L255" s="24">
        <f>SUM(L245:L254)</f>
        <v>255</v>
      </c>
      <c r="M255" s="24">
        <f>SUM(M245:M254)</f>
        <v>115</v>
      </c>
      <c r="N255" s="24">
        <f>SUM(N245:N254)</f>
        <v>140</v>
      </c>
      <c r="O255" s="24">
        <f>SUM(O245:O254)</f>
        <v>0</v>
      </c>
      <c r="P255" s="55" t="s">
        <v>13</v>
      </c>
      <c r="Q255" s="24">
        <f>SUM(Q245:Q254)</f>
        <v>16</v>
      </c>
      <c r="R255" s="24">
        <f>SUM(R245:R254)</f>
        <v>134</v>
      </c>
      <c r="S255" s="24">
        <f>SUM(S245:S254)</f>
        <v>55</v>
      </c>
      <c r="T255" s="55" t="s">
        <v>13</v>
      </c>
      <c r="U255" s="56" t="s">
        <v>13</v>
      </c>
      <c r="V255" s="56" t="s">
        <v>13</v>
      </c>
      <c r="W255" s="56" t="s">
        <v>13</v>
      </c>
      <c r="X255" s="56" t="s">
        <v>13</v>
      </c>
    </row>
    <row r="256" spans="1:24" x14ac:dyDescent="0.2">
      <c r="A256" s="105" t="s">
        <v>26</v>
      </c>
      <c r="B256" s="56">
        <v>3</v>
      </c>
      <c r="C256" s="55" t="s">
        <v>13</v>
      </c>
      <c r="D256" s="55" t="s">
        <v>13</v>
      </c>
      <c r="E256" s="55" t="s">
        <v>13</v>
      </c>
      <c r="F256" s="24">
        <f>SUM(F245:F254)</f>
        <v>7.9</v>
      </c>
      <c r="G256" s="56" t="s">
        <v>13</v>
      </c>
      <c r="H256" s="56" t="s">
        <v>13</v>
      </c>
      <c r="I256" s="56" t="s">
        <v>13</v>
      </c>
      <c r="J256" s="24">
        <f>SUM(J245:J254)</f>
        <v>219</v>
      </c>
      <c r="K256" s="56" t="s">
        <v>13</v>
      </c>
      <c r="L256" s="56" t="s">
        <v>13</v>
      </c>
      <c r="M256" s="56" t="s">
        <v>13</v>
      </c>
      <c r="N256" s="56" t="s">
        <v>13</v>
      </c>
      <c r="O256" s="56" t="s">
        <v>13</v>
      </c>
      <c r="P256" s="24">
        <f>SUM(P245:P254)</f>
        <v>140</v>
      </c>
      <c r="Q256" s="56" t="s">
        <v>13</v>
      </c>
      <c r="R256" s="56" t="s">
        <v>13</v>
      </c>
      <c r="S256" s="56" t="s">
        <v>13</v>
      </c>
      <c r="T256" s="24">
        <f>SUM(T245:T254)</f>
        <v>79</v>
      </c>
      <c r="U256" s="31" t="s">
        <v>13</v>
      </c>
      <c r="V256" s="56" t="s">
        <v>13</v>
      </c>
      <c r="W256" s="56" t="s">
        <v>13</v>
      </c>
      <c r="X256" s="56" t="s">
        <v>13</v>
      </c>
    </row>
    <row r="257" spans="1:24" x14ac:dyDescent="0.2">
      <c r="A257" s="105" t="s">
        <v>78</v>
      </c>
      <c r="B257" s="56">
        <v>3</v>
      </c>
      <c r="C257" s="24">
        <f>SUMIF(H245:H254,"f",C245:C254)</f>
        <v>4</v>
      </c>
      <c r="D257" s="24">
        <f>SUMIF(H245:H254,"f",D245:D254)</f>
        <v>2.56</v>
      </c>
      <c r="E257" s="24">
        <f>SUMIF(H245:H254,"f",E245:E254)</f>
        <v>1.44</v>
      </c>
      <c r="F257" s="55" t="s">
        <v>13</v>
      </c>
      <c r="G257" s="56" t="s">
        <v>13</v>
      </c>
      <c r="H257" s="56" t="s">
        <v>13</v>
      </c>
      <c r="I257" s="24">
        <f>SUMIF(H245:H254,"f",I245:I254)</f>
        <v>100</v>
      </c>
      <c r="J257" s="56" t="s">
        <v>13</v>
      </c>
      <c r="K257" s="24">
        <f>SUMIF(H245:H254,"f",K245:K254)</f>
        <v>64</v>
      </c>
      <c r="L257" s="24">
        <f>SUMIF(H245:H254,"f",L245:L254)</f>
        <v>60</v>
      </c>
      <c r="M257" s="24">
        <f>SUMIF(H245:H254,"f",M245:M254)</f>
        <v>30</v>
      </c>
      <c r="N257" s="24">
        <f>SUMIF(H245:H254,"f",N245:N254)</f>
        <v>30</v>
      </c>
      <c r="O257" s="24">
        <f>SUMIF(H245:H254,"f",O245:O254)</f>
        <v>0</v>
      </c>
      <c r="P257" s="56" t="s">
        <v>13</v>
      </c>
      <c r="Q257" s="24">
        <f>SUMIF(H245:H254,"f",Q245:Q254)</f>
        <v>4</v>
      </c>
      <c r="R257" s="24">
        <f>SUMIF(H245:H254,"f",R245:R254)</f>
        <v>36</v>
      </c>
      <c r="S257" s="24">
        <f>SUMIF(H245:H254,"f",S245:S254)</f>
        <v>10</v>
      </c>
      <c r="T257" s="56" t="s">
        <v>13</v>
      </c>
      <c r="U257" s="56" t="s">
        <v>13</v>
      </c>
      <c r="V257" s="56" t="s">
        <v>13</v>
      </c>
      <c r="W257" s="56" t="s">
        <v>13</v>
      </c>
      <c r="X257" s="56" t="s">
        <v>13</v>
      </c>
    </row>
    <row r="258" spans="1:24" x14ac:dyDescent="0.2">
      <c r="A258" s="168" t="s">
        <v>31</v>
      </c>
      <c r="B258" s="168"/>
      <c r="C258" s="168"/>
      <c r="D258" s="168"/>
      <c r="E258" s="168"/>
      <c r="F258" s="168"/>
      <c r="G258" s="168"/>
      <c r="H258" s="168"/>
      <c r="I258" s="168"/>
      <c r="J258" s="168"/>
      <c r="K258" s="168"/>
      <c r="L258" s="168"/>
      <c r="M258" s="168"/>
      <c r="N258" s="168"/>
      <c r="O258" s="168"/>
      <c r="P258" s="168"/>
      <c r="Q258" s="168"/>
      <c r="R258" s="168"/>
      <c r="S258" s="168"/>
      <c r="T258" s="168"/>
      <c r="U258" s="168"/>
      <c r="V258" s="168"/>
      <c r="W258" s="168"/>
      <c r="X258" s="168"/>
    </row>
    <row r="259" spans="1:24" x14ac:dyDescent="0.2">
      <c r="A259" s="99" t="s">
        <v>181</v>
      </c>
      <c r="B259" s="100">
        <v>3</v>
      </c>
      <c r="C259" s="101">
        <v>12</v>
      </c>
      <c r="D259" s="55">
        <f t="shared" ref="D259:D268" si="358">IF(C259&gt;0,K259/(I259/C259),0)</f>
        <v>2</v>
      </c>
      <c r="E259" s="55">
        <f t="shared" ref="E259:E268" si="359">IF(C259&gt;0,R259/(I259/C259),0)</f>
        <v>10</v>
      </c>
      <c r="F259" s="102">
        <f t="shared" ref="F259:F268" si="360">IF(U259&gt;0,FLOOR((P259+T259)/U259,0.1),0)</f>
        <v>4.4000000000000004</v>
      </c>
      <c r="G259" s="21" t="s">
        <v>15</v>
      </c>
      <c r="H259" s="21" t="s">
        <v>19</v>
      </c>
      <c r="I259" s="103">
        <f>K259+R259</f>
        <v>300</v>
      </c>
      <c r="J259" s="31">
        <f>P259+T259</f>
        <v>110</v>
      </c>
      <c r="K259" s="103">
        <f>L259+Q259</f>
        <v>50</v>
      </c>
      <c r="L259" s="103">
        <f>M259+N259</f>
        <v>0</v>
      </c>
      <c r="M259" s="100"/>
      <c r="N259" s="104">
        <f t="shared" ref="N259:N268" si="361">O259+P259</f>
        <v>0</v>
      </c>
      <c r="O259" s="100"/>
      <c r="P259" s="100"/>
      <c r="Q259" s="100">
        <v>50</v>
      </c>
      <c r="R259" s="94">
        <f t="shared" ref="R259:R268" si="362">(C259*U259)-K259</f>
        <v>250</v>
      </c>
      <c r="S259" s="92">
        <v>140</v>
      </c>
      <c r="T259" s="95">
        <f t="shared" ref="T259:T268" si="363">R259-S259</f>
        <v>110</v>
      </c>
      <c r="U259" s="96">
        <v>25</v>
      </c>
      <c r="V259" s="99">
        <v>60</v>
      </c>
      <c r="W259" s="99">
        <v>40</v>
      </c>
      <c r="X259" s="99"/>
    </row>
    <row r="260" spans="1:24" x14ac:dyDescent="0.2">
      <c r="A260" s="99" t="s">
        <v>144</v>
      </c>
      <c r="B260" s="100">
        <v>3</v>
      </c>
      <c r="C260" s="101"/>
      <c r="D260" s="55">
        <f t="shared" si="358"/>
        <v>0</v>
      </c>
      <c r="E260" s="55">
        <f t="shared" si="359"/>
        <v>0</v>
      </c>
      <c r="F260" s="102">
        <f t="shared" si="360"/>
        <v>0</v>
      </c>
      <c r="G260" s="21"/>
      <c r="H260" s="21"/>
      <c r="I260" s="103">
        <f t="shared" ref="I260:I268" si="364">K260+R260</f>
        <v>0</v>
      </c>
      <c r="J260" s="31">
        <f t="shared" ref="J260:J268" si="365">P260+T260</f>
        <v>0</v>
      </c>
      <c r="K260" s="103">
        <f t="shared" ref="K260:K268" si="366">L260+Q260</f>
        <v>0</v>
      </c>
      <c r="L260" s="103">
        <f t="shared" ref="L260:L268" si="367">M260+N260</f>
        <v>0</v>
      </c>
      <c r="M260" s="100"/>
      <c r="N260" s="104">
        <f t="shared" si="361"/>
        <v>0</v>
      </c>
      <c r="O260" s="100"/>
      <c r="P260" s="100"/>
      <c r="Q260" s="100"/>
      <c r="R260" s="94">
        <f t="shared" si="362"/>
        <v>0</v>
      </c>
      <c r="S260" s="92"/>
      <c r="T260" s="95">
        <f t="shared" si="363"/>
        <v>0</v>
      </c>
      <c r="U260" s="96"/>
      <c r="V260" s="99"/>
      <c r="W260" s="99"/>
      <c r="X260" s="99"/>
    </row>
    <row r="261" spans="1:24" x14ac:dyDescent="0.2">
      <c r="A261" s="99"/>
      <c r="B261" s="100">
        <v>3</v>
      </c>
      <c r="C261" s="101"/>
      <c r="D261" s="55">
        <f t="shared" si="358"/>
        <v>0</v>
      </c>
      <c r="E261" s="55">
        <f t="shared" si="359"/>
        <v>0</v>
      </c>
      <c r="F261" s="102">
        <f t="shared" si="360"/>
        <v>0</v>
      </c>
      <c r="G261" s="21"/>
      <c r="H261" s="21"/>
      <c r="I261" s="103">
        <f t="shared" si="364"/>
        <v>0</v>
      </c>
      <c r="J261" s="31">
        <f t="shared" si="365"/>
        <v>0</v>
      </c>
      <c r="K261" s="103">
        <f t="shared" si="366"/>
        <v>0</v>
      </c>
      <c r="L261" s="103">
        <f t="shared" si="367"/>
        <v>0</v>
      </c>
      <c r="M261" s="100"/>
      <c r="N261" s="104">
        <f t="shared" si="361"/>
        <v>0</v>
      </c>
      <c r="O261" s="100"/>
      <c r="P261" s="100"/>
      <c r="Q261" s="100"/>
      <c r="R261" s="94">
        <f t="shared" si="362"/>
        <v>0</v>
      </c>
      <c r="S261" s="92"/>
      <c r="T261" s="95">
        <f t="shared" si="363"/>
        <v>0</v>
      </c>
      <c r="U261" s="96"/>
      <c r="V261" s="99"/>
      <c r="W261" s="99"/>
      <c r="X261" s="99"/>
    </row>
    <row r="262" spans="1:24" x14ac:dyDescent="0.2">
      <c r="A262" s="99"/>
      <c r="B262" s="100">
        <v>3</v>
      </c>
      <c r="C262" s="101"/>
      <c r="D262" s="55">
        <f t="shared" ref="D262:D265" si="368">IF(C262&gt;0,K262/(I262/C262),0)</f>
        <v>0</v>
      </c>
      <c r="E262" s="55">
        <f t="shared" ref="E262:E265" si="369">IF(C262&gt;0,R262/(I262/C262),0)</f>
        <v>0</v>
      </c>
      <c r="F262" s="102">
        <f t="shared" ref="F262:F265" si="370">IF(U262&gt;0,FLOOR((P262+T262)/U262,0.1),0)</f>
        <v>0</v>
      </c>
      <c r="G262" s="21"/>
      <c r="H262" s="21"/>
      <c r="I262" s="103">
        <f t="shared" ref="I262:I265" si="371">K262+R262</f>
        <v>0</v>
      </c>
      <c r="J262" s="31">
        <f t="shared" ref="J262:J265" si="372">P262+T262</f>
        <v>0</v>
      </c>
      <c r="K262" s="103">
        <f t="shared" ref="K262:K265" si="373">L262+Q262</f>
        <v>0</v>
      </c>
      <c r="L262" s="103">
        <f t="shared" ref="L262:L265" si="374">M262+N262</f>
        <v>0</v>
      </c>
      <c r="M262" s="100"/>
      <c r="N262" s="104">
        <f t="shared" ref="N262:N265" si="375">O262+P262</f>
        <v>0</v>
      </c>
      <c r="O262" s="100"/>
      <c r="P262" s="100"/>
      <c r="Q262" s="100"/>
      <c r="R262" s="94">
        <f t="shared" ref="R262:R265" si="376">(C262*U262)-K262</f>
        <v>0</v>
      </c>
      <c r="S262" s="92"/>
      <c r="T262" s="95">
        <f t="shared" ref="T262:T265" si="377">R262-S262</f>
        <v>0</v>
      </c>
      <c r="U262" s="96"/>
      <c r="V262" s="99"/>
      <c r="W262" s="99"/>
      <c r="X262" s="99"/>
    </row>
    <row r="263" spans="1:24" x14ac:dyDescent="0.2">
      <c r="A263" s="99"/>
      <c r="B263" s="100">
        <v>3</v>
      </c>
      <c r="C263" s="101"/>
      <c r="D263" s="55">
        <f t="shared" si="368"/>
        <v>0</v>
      </c>
      <c r="E263" s="55">
        <f t="shared" si="369"/>
        <v>0</v>
      </c>
      <c r="F263" s="102">
        <f t="shared" si="370"/>
        <v>0</v>
      </c>
      <c r="G263" s="21"/>
      <c r="H263" s="21"/>
      <c r="I263" s="103">
        <f t="shared" si="371"/>
        <v>0</v>
      </c>
      <c r="J263" s="31">
        <f t="shared" si="372"/>
        <v>0</v>
      </c>
      <c r="K263" s="103">
        <f t="shared" si="373"/>
        <v>0</v>
      </c>
      <c r="L263" s="103">
        <f t="shared" si="374"/>
        <v>0</v>
      </c>
      <c r="M263" s="100"/>
      <c r="N263" s="104">
        <f t="shared" si="375"/>
        <v>0</v>
      </c>
      <c r="O263" s="100"/>
      <c r="P263" s="100"/>
      <c r="Q263" s="100"/>
      <c r="R263" s="94">
        <f t="shared" si="376"/>
        <v>0</v>
      </c>
      <c r="S263" s="92"/>
      <c r="T263" s="95">
        <f t="shared" si="377"/>
        <v>0</v>
      </c>
      <c r="U263" s="96"/>
      <c r="V263" s="99"/>
      <c r="W263" s="99"/>
      <c r="X263" s="99"/>
    </row>
    <row r="264" spans="1:24" x14ac:dyDescent="0.2">
      <c r="A264" s="99"/>
      <c r="B264" s="100">
        <v>3</v>
      </c>
      <c r="C264" s="101"/>
      <c r="D264" s="55">
        <f t="shared" si="368"/>
        <v>0</v>
      </c>
      <c r="E264" s="55">
        <f t="shared" si="369"/>
        <v>0</v>
      </c>
      <c r="F264" s="102">
        <f t="shared" si="370"/>
        <v>0</v>
      </c>
      <c r="G264" s="21"/>
      <c r="H264" s="21"/>
      <c r="I264" s="103">
        <f t="shared" si="371"/>
        <v>0</v>
      </c>
      <c r="J264" s="31">
        <f t="shared" si="372"/>
        <v>0</v>
      </c>
      <c r="K264" s="103">
        <f t="shared" si="373"/>
        <v>0</v>
      </c>
      <c r="L264" s="103">
        <f t="shared" si="374"/>
        <v>0</v>
      </c>
      <c r="M264" s="100"/>
      <c r="N264" s="104">
        <f t="shared" si="375"/>
        <v>0</v>
      </c>
      <c r="O264" s="100"/>
      <c r="P264" s="100"/>
      <c r="Q264" s="100"/>
      <c r="R264" s="94">
        <f t="shared" si="376"/>
        <v>0</v>
      </c>
      <c r="S264" s="92"/>
      <c r="T264" s="95">
        <f t="shared" si="377"/>
        <v>0</v>
      </c>
      <c r="U264" s="96"/>
      <c r="V264" s="99"/>
      <c r="W264" s="99"/>
      <c r="X264" s="99"/>
    </row>
    <row r="265" spans="1:24" x14ac:dyDescent="0.2">
      <c r="A265" s="99"/>
      <c r="B265" s="100">
        <v>3</v>
      </c>
      <c r="C265" s="101"/>
      <c r="D265" s="55">
        <f t="shared" si="368"/>
        <v>0</v>
      </c>
      <c r="E265" s="55">
        <f t="shared" si="369"/>
        <v>0</v>
      </c>
      <c r="F265" s="102">
        <f t="shared" si="370"/>
        <v>0</v>
      </c>
      <c r="G265" s="21"/>
      <c r="H265" s="21"/>
      <c r="I265" s="103">
        <f t="shared" si="371"/>
        <v>0</v>
      </c>
      <c r="J265" s="31">
        <f t="shared" si="372"/>
        <v>0</v>
      </c>
      <c r="K265" s="103">
        <f t="shared" si="373"/>
        <v>0</v>
      </c>
      <c r="L265" s="103">
        <f t="shared" si="374"/>
        <v>0</v>
      </c>
      <c r="M265" s="100"/>
      <c r="N265" s="104">
        <f t="shared" si="375"/>
        <v>0</v>
      </c>
      <c r="O265" s="100"/>
      <c r="P265" s="100"/>
      <c r="Q265" s="100"/>
      <c r="R265" s="94">
        <f t="shared" si="376"/>
        <v>0</v>
      </c>
      <c r="S265" s="92"/>
      <c r="T265" s="95">
        <f t="shared" si="377"/>
        <v>0</v>
      </c>
      <c r="U265" s="96"/>
      <c r="V265" s="99"/>
      <c r="W265" s="99"/>
      <c r="X265" s="99"/>
    </row>
    <row r="266" spans="1:24" x14ac:dyDescent="0.2">
      <c r="A266" s="99"/>
      <c r="B266" s="100">
        <v>3</v>
      </c>
      <c r="C266" s="101"/>
      <c r="D266" s="55">
        <f t="shared" si="358"/>
        <v>0</v>
      </c>
      <c r="E266" s="55">
        <f t="shared" si="359"/>
        <v>0</v>
      </c>
      <c r="F266" s="102">
        <f t="shared" si="360"/>
        <v>0</v>
      </c>
      <c r="G266" s="21"/>
      <c r="H266" s="21"/>
      <c r="I266" s="103">
        <f t="shared" si="364"/>
        <v>0</v>
      </c>
      <c r="J266" s="31">
        <f t="shared" si="365"/>
        <v>0</v>
      </c>
      <c r="K266" s="103">
        <f t="shared" si="366"/>
        <v>0</v>
      </c>
      <c r="L266" s="103">
        <f t="shared" si="367"/>
        <v>0</v>
      </c>
      <c r="M266" s="100"/>
      <c r="N266" s="104">
        <f t="shared" si="361"/>
        <v>0</v>
      </c>
      <c r="O266" s="100"/>
      <c r="P266" s="100"/>
      <c r="Q266" s="100"/>
      <c r="R266" s="94">
        <f t="shared" si="362"/>
        <v>0</v>
      </c>
      <c r="S266" s="92"/>
      <c r="T266" s="95">
        <f t="shared" si="363"/>
        <v>0</v>
      </c>
      <c r="U266" s="96"/>
      <c r="V266" s="99"/>
      <c r="W266" s="99"/>
      <c r="X266" s="99"/>
    </row>
    <row r="267" spans="1:24" x14ac:dyDescent="0.2">
      <c r="A267" s="99"/>
      <c r="B267" s="100">
        <v>3</v>
      </c>
      <c r="C267" s="101"/>
      <c r="D267" s="55">
        <f t="shared" si="358"/>
        <v>0</v>
      </c>
      <c r="E267" s="55">
        <f t="shared" si="359"/>
        <v>0</v>
      </c>
      <c r="F267" s="102">
        <f t="shared" si="360"/>
        <v>0</v>
      </c>
      <c r="G267" s="21"/>
      <c r="H267" s="21"/>
      <c r="I267" s="103">
        <f t="shared" si="364"/>
        <v>0</v>
      </c>
      <c r="J267" s="31">
        <f t="shared" si="365"/>
        <v>0</v>
      </c>
      <c r="K267" s="103">
        <f t="shared" si="366"/>
        <v>0</v>
      </c>
      <c r="L267" s="103">
        <f t="shared" si="367"/>
        <v>0</v>
      </c>
      <c r="M267" s="100"/>
      <c r="N267" s="104">
        <f t="shared" si="361"/>
        <v>0</v>
      </c>
      <c r="O267" s="100"/>
      <c r="P267" s="100"/>
      <c r="Q267" s="100"/>
      <c r="R267" s="94">
        <f t="shared" si="362"/>
        <v>0</v>
      </c>
      <c r="S267" s="92"/>
      <c r="T267" s="95">
        <f t="shared" si="363"/>
        <v>0</v>
      </c>
      <c r="U267" s="96"/>
      <c r="V267" s="99"/>
      <c r="W267" s="99"/>
      <c r="X267" s="99"/>
    </row>
    <row r="268" spans="1:24" x14ac:dyDescent="0.2">
      <c r="A268" s="99"/>
      <c r="B268" s="100">
        <v>3</v>
      </c>
      <c r="C268" s="101"/>
      <c r="D268" s="55">
        <f t="shared" si="358"/>
        <v>0</v>
      </c>
      <c r="E268" s="55">
        <f t="shared" si="359"/>
        <v>0</v>
      </c>
      <c r="F268" s="102">
        <f t="shared" si="360"/>
        <v>0</v>
      </c>
      <c r="G268" s="21"/>
      <c r="H268" s="21"/>
      <c r="I268" s="103">
        <f t="shared" si="364"/>
        <v>0</v>
      </c>
      <c r="J268" s="31">
        <f t="shared" si="365"/>
        <v>0</v>
      </c>
      <c r="K268" s="103">
        <f t="shared" si="366"/>
        <v>0</v>
      </c>
      <c r="L268" s="103">
        <f t="shared" si="367"/>
        <v>0</v>
      </c>
      <c r="M268" s="100"/>
      <c r="N268" s="104">
        <f t="shared" si="361"/>
        <v>0</v>
      </c>
      <c r="O268" s="100"/>
      <c r="P268" s="100"/>
      <c r="Q268" s="100"/>
      <c r="R268" s="94">
        <f t="shared" si="362"/>
        <v>0</v>
      </c>
      <c r="S268" s="92"/>
      <c r="T268" s="95">
        <f t="shared" si="363"/>
        <v>0</v>
      </c>
      <c r="U268" s="96"/>
      <c r="V268" s="99"/>
      <c r="W268" s="99"/>
      <c r="X268" s="99"/>
    </row>
    <row r="269" spans="1:24" x14ac:dyDescent="0.2">
      <c r="A269" s="105" t="s">
        <v>77</v>
      </c>
      <c r="B269" s="56">
        <v>3</v>
      </c>
      <c r="C269" s="24">
        <f>SUM(C259:C268)</f>
        <v>12</v>
      </c>
      <c r="D269" s="24">
        <f>SUM(D259:D268)</f>
        <v>2</v>
      </c>
      <c r="E269" s="24">
        <f>SUM(E259:E268)</f>
        <v>10</v>
      </c>
      <c r="F269" s="55" t="s">
        <v>13</v>
      </c>
      <c r="G269" s="56" t="s">
        <v>13</v>
      </c>
      <c r="H269" s="56" t="s">
        <v>13</v>
      </c>
      <c r="I269" s="24">
        <f>SUM(I259:I268)</f>
        <v>300</v>
      </c>
      <c r="J269" s="55" t="s">
        <v>13</v>
      </c>
      <c r="K269" s="24">
        <f t="shared" ref="K269:O269" si="378">SUM(K259:K268)</f>
        <v>50</v>
      </c>
      <c r="L269" s="24">
        <f t="shared" si="378"/>
        <v>0</v>
      </c>
      <c r="M269" s="24">
        <f t="shared" si="378"/>
        <v>0</v>
      </c>
      <c r="N269" s="24">
        <f t="shared" si="378"/>
        <v>0</v>
      </c>
      <c r="O269" s="24">
        <f t="shared" si="378"/>
        <v>0</v>
      </c>
      <c r="P269" s="55" t="s">
        <v>13</v>
      </c>
      <c r="Q269" s="24">
        <f t="shared" ref="Q269:S269" si="379">SUM(Q259:Q268)</f>
        <v>50</v>
      </c>
      <c r="R269" s="24">
        <f t="shared" si="379"/>
        <v>250</v>
      </c>
      <c r="S269" s="24">
        <f t="shared" si="379"/>
        <v>140</v>
      </c>
      <c r="T269" s="55" t="s">
        <v>13</v>
      </c>
      <c r="U269" s="56" t="s">
        <v>13</v>
      </c>
      <c r="V269" s="56" t="s">
        <v>13</v>
      </c>
      <c r="W269" s="56" t="s">
        <v>13</v>
      </c>
      <c r="X269" s="56" t="s">
        <v>13</v>
      </c>
    </row>
    <row r="270" spans="1:24" x14ac:dyDescent="0.2">
      <c r="A270" s="105" t="s">
        <v>26</v>
      </c>
      <c r="B270" s="56">
        <v>3</v>
      </c>
      <c r="C270" s="55" t="s">
        <v>13</v>
      </c>
      <c r="D270" s="55" t="s">
        <v>13</v>
      </c>
      <c r="E270" s="55" t="s">
        <v>13</v>
      </c>
      <c r="F270" s="24">
        <f>SUM(F259:F268)</f>
        <v>4.4000000000000004</v>
      </c>
      <c r="G270" s="56" t="s">
        <v>13</v>
      </c>
      <c r="H270" s="56" t="s">
        <v>13</v>
      </c>
      <c r="I270" s="56" t="s">
        <v>13</v>
      </c>
      <c r="J270" s="24">
        <f>SUM(J259:J268)</f>
        <v>110</v>
      </c>
      <c r="K270" s="56" t="s">
        <v>13</v>
      </c>
      <c r="L270" s="56" t="s">
        <v>13</v>
      </c>
      <c r="M270" s="56" t="s">
        <v>13</v>
      </c>
      <c r="N270" s="56" t="s">
        <v>13</v>
      </c>
      <c r="O270" s="56" t="s">
        <v>13</v>
      </c>
      <c r="P270" s="24">
        <f>SUM(P259:P268)</f>
        <v>0</v>
      </c>
      <c r="Q270" s="56" t="s">
        <v>13</v>
      </c>
      <c r="R270" s="56" t="s">
        <v>13</v>
      </c>
      <c r="S270" s="56" t="s">
        <v>13</v>
      </c>
      <c r="T270" s="24">
        <f>SUM(T259:T268)</f>
        <v>110</v>
      </c>
      <c r="U270" s="31" t="s">
        <v>13</v>
      </c>
      <c r="V270" s="56" t="s">
        <v>13</v>
      </c>
      <c r="W270" s="56" t="s">
        <v>13</v>
      </c>
      <c r="X270" s="56" t="s">
        <v>13</v>
      </c>
    </row>
    <row r="271" spans="1:24" x14ac:dyDescent="0.2">
      <c r="A271" s="105" t="s">
        <v>78</v>
      </c>
      <c r="B271" s="56">
        <v>3</v>
      </c>
      <c r="C271" s="24">
        <f>SUMIF(H259:H268,"f",C259:C268)</f>
        <v>12</v>
      </c>
      <c r="D271" s="24">
        <f>SUMIF(H259:H268,"f",D259:D268)</f>
        <v>2</v>
      </c>
      <c r="E271" s="24">
        <f>SUMIF(H259:H268,"f",E259:E268)</f>
        <v>10</v>
      </c>
      <c r="F271" s="55" t="s">
        <v>13</v>
      </c>
      <c r="G271" s="56" t="s">
        <v>13</v>
      </c>
      <c r="H271" s="56" t="s">
        <v>13</v>
      </c>
      <c r="I271" s="24">
        <f>SUMIF(H259:H268,"f",I259:I268)</f>
        <v>300</v>
      </c>
      <c r="J271" s="56" t="s">
        <v>13</v>
      </c>
      <c r="K271" s="24">
        <f>SUMIF(H259:H268,"f",K259:K268)</f>
        <v>50</v>
      </c>
      <c r="L271" s="24">
        <f>SUMIF(H259:H268,"f",L259:L268)</f>
        <v>0</v>
      </c>
      <c r="M271" s="24">
        <f>SUMIF(H259:H268,"f",M259:M268)</f>
        <v>0</v>
      </c>
      <c r="N271" s="24">
        <f>SUMIF(H259:H268,"f",N259:N268)</f>
        <v>0</v>
      </c>
      <c r="O271" s="24">
        <f>SUMIF(H259:H268,"f",O259:O268)</f>
        <v>0</v>
      </c>
      <c r="P271" s="56" t="s">
        <v>13</v>
      </c>
      <c r="Q271" s="24">
        <f>SUMIF(H259:H268,"f",Q259:Q268)</f>
        <v>50</v>
      </c>
      <c r="R271" s="24">
        <f>SUMIF(H259:H268,"f",R259:R268)</f>
        <v>250</v>
      </c>
      <c r="S271" s="24">
        <f>SUMIF(H259:H268,"f",S259:S268)</f>
        <v>140</v>
      </c>
      <c r="T271" s="56" t="s">
        <v>13</v>
      </c>
      <c r="U271" s="56" t="s">
        <v>13</v>
      </c>
      <c r="V271" s="56" t="s">
        <v>13</v>
      </c>
      <c r="W271" s="56" t="s">
        <v>13</v>
      </c>
      <c r="X271" s="56" t="s">
        <v>13</v>
      </c>
    </row>
    <row r="272" spans="1:24" x14ac:dyDescent="0.2">
      <c r="A272" s="168" t="s">
        <v>34</v>
      </c>
      <c r="B272" s="168"/>
      <c r="C272" s="168"/>
      <c r="D272" s="168"/>
      <c r="E272" s="168"/>
      <c r="F272" s="168"/>
      <c r="G272" s="168"/>
      <c r="H272" s="168"/>
      <c r="I272" s="168"/>
      <c r="J272" s="168"/>
      <c r="K272" s="168"/>
      <c r="L272" s="168"/>
      <c r="M272" s="168"/>
      <c r="N272" s="168"/>
      <c r="O272" s="168"/>
      <c r="P272" s="168"/>
      <c r="Q272" s="168"/>
      <c r="R272" s="168"/>
      <c r="S272" s="168"/>
      <c r="T272" s="168"/>
      <c r="U272" s="168"/>
      <c r="V272" s="168"/>
      <c r="W272" s="168"/>
      <c r="X272" s="168"/>
    </row>
    <row r="273" spans="1:24" x14ac:dyDescent="0.2">
      <c r="A273" s="91" t="s">
        <v>137</v>
      </c>
      <c r="B273" s="92">
        <v>3</v>
      </c>
      <c r="C273" s="93">
        <v>3</v>
      </c>
      <c r="D273" s="119">
        <f t="shared" ref="D273" si="380">IF(C273&gt;0,K273/(I273/C273),0)</f>
        <v>1.8</v>
      </c>
      <c r="E273" s="119">
        <f t="shared" ref="E273" si="381">IF(C273&gt;0,R273/(I273/C273),0)</f>
        <v>1.2</v>
      </c>
      <c r="F273" s="119">
        <f t="shared" ref="F273" si="382">IF(U273&gt;0,FLOOR((P273+T273)/U273,0.1),0)</f>
        <v>0.60000000000000009</v>
      </c>
      <c r="G273" s="84" t="s">
        <v>20</v>
      </c>
      <c r="H273" s="84" t="s">
        <v>19</v>
      </c>
      <c r="I273" s="31">
        <f>K273+R273</f>
        <v>75</v>
      </c>
      <c r="J273" s="31">
        <f>P273+T273</f>
        <v>15</v>
      </c>
      <c r="K273" s="31">
        <f>L273+Q273</f>
        <v>45</v>
      </c>
      <c r="L273" s="31">
        <f>M273+N273</f>
        <v>45</v>
      </c>
      <c r="M273" s="92"/>
      <c r="N273" s="120">
        <f t="shared" ref="N273" si="383">O273+P273</f>
        <v>45</v>
      </c>
      <c r="O273" s="92">
        <v>45</v>
      </c>
      <c r="P273" s="92"/>
      <c r="Q273" s="92"/>
      <c r="R273" s="94">
        <f t="shared" ref="R273" si="384">(C273*U273)-K273</f>
        <v>30</v>
      </c>
      <c r="S273" s="92">
        <v>15</v>
      </c>
      <c r="T273" s="95">
        <f t="shared" ref="T273" si="385">R273-S273</f>
        <v>15</v>
      </c>
      <c r="U273" s="96">
        <v>25</v>
      </c>
      <c r="V273" s="97">
        <v>60</v>
      </c>
      <c r="W273" s="97">
        <v>40</v>
      </c>
      <c r="X273" s="97"/>
    </row>
    <row r="274" spans="1:24" x14ac:dyDescent="0.2">
      <c r="A274" s="99"/>
      <c r="B274" s="100">
        <v>3</v>
      </c>
      <c r="C274" s="101"/>
      <c r="D274" s="55">
        <f t="shared" ref="D274:D282" si="386">IF(C274&gt;0,K274/(I274/C274),0)</f>
        <v>0</v>
      </c>
      <c r="E274" s="55">
        <f t="shared" ref="E274:E282" si="387">IF(C274&gt;0,R274/(I274/C274),0)</f>
        <v>0</v>
      </c>
      <c r="F274" s="102">
        <f t="shared" ref="F274:F282" si="388">IF(U274&gt;0,FLOOR((P274+T274)/U274,0.1),0)</f>
        <v>0</v>
      </c>
      <c r="G274" s="21"/>
      <c r="H274" s="21"/>
      <c r="I274" s="103">
        <f t="shared" ref="I274:I282" si="389">K274+R274</f>
        <v>0</v>
      </c>
      <c r="J274" s="31">
        <f t="shared" ref="J274:J282" si="390">P274+T274</f>
        <v>0</v>
      </c>
      <c r="K274" s="103">
        <f t="shared" ref="K274:K282" si="391">L274+Q274</f>
        <v>0</v>
      </c>
      <c r="L274" s="103">
        <f t="shared" ref="L274:L282" si="392">M274+N274</f>
        <v>0</v>
      </c>
      <c r="M274" s="100"/>
      <c r="N274" s="104">
        <f t="shared" ref="N274:N282" si="393">O274+P274</f>
        <v>0</v>
      </c>
      <c r="O274" s="100"/>
      <c r="P274" s="100"/>
      <c r="Q274" s="100"/>
      <c r="R274" s="94">
        <f t="shared" ref="R274:R282" si="394">(C274*U274)-K274</f>
        <v>0</v>
      </c>
      <c r="S274" s="92"/>
      <c r="T274" s="95">
        <f t="shared" ref="T274:T282" si="395">R274-S274</f>
        <v>0</v>
      </c>
      <c r="U274" s="96"/>
      <c r="V274" s="99"/>
      <c r="W274" s="99"/>
      <c r="X274" s="99"/>
    </row>
    <row r="275" spans="1:24" x14ac:dyDescent="0.2">
      <c r="A275" s="99"/>
      <c r="B275" s="100">
        <v>3</v>
      </c>
      <c r="C275" s="101"/>
      <c r="D275" s="55">
        <f t="shared" si="386"/>
        <v>0</v>
      </c>
      <c r="E275" s="55">
        <f t="shared" si="387"/>
        <v>0</v>
      </c>
      <c r="F275" s="102">
        <f t="shared" si="388"/>
        <v>0</v>
      </c>
      <c r="G275" s="21"/>
      <c r="H275" s="21"/>
      <c r="I275" s="103">
        <f t="shared" si="389"/>
        <v>0</v>
      </c>
      <c r="J275" s="31">
        <f t="shared" si="390"/>
        <v>0</v>
      </c>
      <c r="K275" s="103">
        <f t="shared" si="391"/>
        <v>0</v>
      </c>
      <c r="L275" s="103">
        <f t="shared" si="392"/>
        <v>0</v>
      </c>
      <c r="M275" s="100"/>
      <c r="N275" s="104">
        <f t="shared" si="393"/>
        <v>0</v>
      </c>
      <c r="O275" s="100"/>
      <c r="P275" s="100"/>
      <c r="Q275" s="100"/>
      <c r="R275" s="94">
        <f t="shared" si="394"/>
        <v>0</v>
      </c>
      <c r="S275" s="92"/>
      <c r="T275" s="95">
        <f t="shared" si="395"/>
        <v>0</v>
      </c>
      <c r="U275" s="96"/>
      <c r="V275" s="99"/>
      <c r="W275" s="99"/>
      <c r="X275" s="99"/>
    </row>
    <row r="276" spans="1:24" x14ac:dyDescent="0.2">
      <c r="A276" s="99"/>
      <c r="B276" s="100">
        <v>3</v>
      </c>
      <c r="C276" s="101"/>
      <c r="D276" s="55">
        <f t="shared" si="386"/>
        <v>0</v>
      </c>
      <c r="E276" s="55">
        <f t="shared" si="387"/>
        <v>0</v>
      </c>
      <c r="F276" s="102">
        <f t="shared" si="388"/>
        <v>0</v>
      </c>
      <c r="G276" s="21"/>
      <c r="H276" s="21"/>
      <c r="I276" s="103">
        <f t="shared" si="389"/>
        <v>0</v>
      </c>
      <c r="J276" s="31">
        <f t="shared" si="390"/>
        <v>0</v>
      </c>
      <c r="K276" s="103">
        <f t="shared" si="391"/>
        <v>0</v>
      </c>
      <c r="L276" s="103">
        <f t="shared" si="392"/>
        <v>0</v>
      </c>
      <c r="M276" s="100"/>
      <c r="N276" s="104">
        <f t="shared" si="393"/>
        <v>0</v>
      </c>
      <c r="O276" s="100"/>
      <c r="P276" s="100"/>
      <c r="Q276" s="100"/>
      <c r="R276" s="94">
        <f t="shared" si="394"/>
        <v>0</v>
      </c>
      <c r="S276" s="92"/>
      <c r="T276" s="95">
        <f t="shared" si="395"/>
        <v>0</v>
      </c>
      <c r="U276" s="96"/>
      <c r="V276" s="99"/>
      <c r="W276" s="99"/>
      <c r="X276" s="99"/>
    </row>
    <row r="277" spans="1:24" x14ac:dyDescent="0.2">
      <c r="A277" s="99"/>
      <c r="B277" s="100">
        <v>3</v>
      </c>
      <c r="C277" s="101"/>
      <c r="D277" s="55">
        <f t="shared" si="386"/>
        <v>0</v>
      </c>
      <c r="E277" s="55">
        <f t="shared" si="387"/>
        <v>0</v>
      </c>
      <c r="F277" s="102">
        <f t="shared" si="388"/>
        <v>0</v>
      </c>
      <c r="G277" s="21"/>
      <c r="H277" s="21"/>
      <c r="I277" s="103">
        <f t="shared" si="389"/>
        <v>0</v>
      </c>
      <c r="J277" s="31">
        <f t="shared" si="390"/>
        <v>0</v>
      </c>
      <c r="K277" s="103">
        <f t="shared" si="391"/>
        <v>0</v>
      </c>
      <c r="L277" s="103">
        <f t="shared" si="392"/>
        <v>0</v>
      </c>
      <c r="M277" s="100"/>
      <c r="N277" s="104">
        <f t="shared" si="393"/>
        <v>0</v>
      </c>
      <c r="O277" s="100"/>
      <c r="P277" s="100"/>
      <c r="Q277" s="100"/>
      <c r="R277" s="94">
        <f t="shared" si="394"/>
        <v>0</v>
      </c>
      <c r="S277" s="92"/>
      <c r="T277" s="95">
        <f t="shared" si="395"/>
        <v>0</v>
      </c>
      <c r="U277" s="96"/>
      <c r="V277" s="99"/>
      <c r="W277" s="99"/>
      <c r="X277" s="99"/>
    </row>
    <row r="278" spans="1:24" x14ac:dyDescent="0.2">
      <c r="A278" s="99"/>
      <c r="B278" s="100">
        <v>3</v>
      </c>
      <c r="C278" s="101"/>
      <c r="D278" s="55">
        <f t="shared" si="386"/>
        <v>0</v>
      </c>
      <c r="E278" s="55">
        <f t="shared" si="387"/>
        <v>0</v>
      </c>
      <c r="F278" s="102">
        <f t="shared" si="388"/>
        <v>0</v>
      </c>
      <c r="G278" s="21"/>
      <c r="H278" s="21"/>
      <c r="I278" s="103">
        <f t="shared" si="389"/>
        <v>0</v>
      </c>
      <c r="J278" s="31">
        <f t="shared" si="390"/>
        <v>0</v>
      </c>
      <c r="K278" s="103">
        <f t="shared" si="391"/>
        <v>0</v>
      </c>
      <c r="L278" s="103">
        <f t="shared" si="392"/>
        <v>0</v>
      </c>
      <c r="M278" s="100"/>
      <c r="N278" s="104">
        <f t="shared" si="393"/>
        <v>0</v>
      </c>
      <c r="O278" s="100"/>
      <c r="P278" s="100"/>
      <c r="Q278" s="100"/>
      <c r="R278" s="94">
        <f t="shared" si="394"/>
        <v>0</v>
      </c>
      <c r="S278" s="92"/>
      <c r="T278" s="95">
        <f t="shared" si="395"/>
        <v>0</v>
      </c>
      <c r="U278" s="96"/>
      <c r="V278" s="99"/>
      <c r="W278" s="99"/>
      <c r="X278" s="99"/>
    </row>
    <row r="279" spans="1:24" x14ac:dyDescent="0.2">
      <c r="A279" s="99"/>
      <c r="B279" s="100">
        <v>3</v>
      </c>
      <c r="C279" s="101"/>
      <c r="D279" s="55">
        <f t="shared" si="386"/>
        <v>0</v>
      </c>
      <c r="E279" s="55">
        <f t="shared" si="387"/>
        <v>0</v>
      </c>
      <c r="F279" s="102">
        <f t="shared" si="388"/>
        <v>0</v>
      </c>
      <c r="G279" s="21"/>
      <c r="H279" s="21"/>
      <c r="I279" s="103">
        <f t="shared" si="389"/>
        <v>0</v>
      </c>
      <c r="J279" s="31">
        <f t="shared" si="390"/>
        <v>0</v>
      </c>
      <c r="K279" s="103">
        <f t="shared" si="391"/>
        <v>0</v>
      </c>
      <c r="L279" s="103">
        <f t="shared" si="392"/>
        <v>0</v>
      </c>
      <c r="M279" s="100"/>
      <c r="N279" s="104">
        <f t="shared" si="393"/>
        <v>0</v>
      </c>
      <c r="O279" s="100"/>
      <c r="P279" s="100"/>
      <c r="Q279" s="100"/>
      <c r="R279" s="94">
        <f t="shared" si="394"/>
        <v>0</v>
      </c>
      <c r="S279" s="92"/>
      <c r="T279" s="95">
        <f t="shared" si="395"/>
        <v>0</v>
      </c>
      <c r="U279" s="96"/>
      <c r="V279" s="99"/>
      <c r="W279" s="99"/>
      <c r="X279" s="99"/>
    </row>
    <row r="280" spans="1:24" x14ac:dyDescent="0.2">
      <c r="A280" s="99"/>
      <c r="B280" s="100">
        <v>3</v>
      </c>
      <c r="C280" s="101"/>
      <c r="D280" s="55">
        <f t="shared" si="386"/>
        <v>0</v>
      </c>
      <c r="E280" s="55">
        <f t="shared" si="387"/>
        <v>0</v>
      </c>
      <c r="F280" s="102">
        <f t="shared" si="388"/>
        <v>0</v>
      </c>
      <c r="G280" s="21"/>
      <c r="H280" s="21"/>
      <c r="I280" s="103">
        <f t="shared" si="389"/>
        <v>0</v>
      </c>
      <c r="J280" s="31">
        <f t="shared" si="390"/>
        <v>0</v>
      </c>
      <c r="K280" s="103">
        <f t="shared" si="391"/>
        <v>0</v>
      </c>
      <c r="L280" s="103">
        <f t="shared" si="392"/>
        <v>0</v>
      </c>
      <c r="M280" s="100"/>
      <c r="N280" s="104">
        <f t="shared" si="393"/>
        <v>0</v>
      </c>
      <c r="O280" s="100"/>
      <c r="P280" s="100"/>
      <c r="Q280" s="100"/>
      <c r="R280" s="94">
        <f t="shared" si="394"/>
        <v>0</v>
      </c>
      <c r="S280" s="92"/>
      <c r="T280" s="95">
        <f t="shared" si="395"/>
        <v>0</v>
      </c>
      <c r="U280" s="96"/>
      <c r="V280" s="99"/>
      <c r="W280" s="99"/>
      <c r="X280" s="99"/>
    </row>
    <row r="281" spans="1:24" x14ac:dyDescent="0.2">
      <c r="A281" s="99"/>
      <c r="B281" s="100">
        <v>3</v>
      </c>
      <c r="C281" s="101"/>
      <c r="D281" s="55">
        <f t="shared" si="386"/>
        <v>0</v>
      </c>
      <c r="E281" s="55">
        <f t="shared" si="387"/>
        <v>0</v>
      </c>
      <c r="F281" s="102">
        <f t="shared" si="388"/>
        <v>0</v>
      </c>
      <c r="G281" s="21"/>
      <c r="H281" s="21"/>
      <c r="I281" s="103">
        <f t="shared" si="389"/>
        <v>0</v>
      </c>
      <c r="J281" s="31">
        <f t="shared" si="390"/>
        <v>0</v>
      </c>
      <c r="K281" s="103">
        <f t="shared" si="391"/>
        <v>0</v>
      </c>
      <c r="L281" s="103">
        <f t="shared" si="392"/>
        <v>0</v>
      </c>
      <c r="M281" s="100"/>
      <c r="N281" s="104">
        <f t="shared" si="393"/>
        <v>0</v>
      </c>
      <c r="O281" s="100"/>
      <c r="P281" s="100"/>
      <c r="Q281" s="100"/>
      <c r="R281" s="94">
        <f t="shared" si="394"/>
        <v>0</v>
      </c>
      <c r="S281" s="92"/>
      <c r="T281" s="95">
        <f t="shared" si="395"/>
        <v>0</v>
      </c>
      <c r="U281" s="96"/>
      <c r="V281" s="99"/>
      <c r="W281" s="99"/>
      <c r="X281" s="99"/>
    </row>
    <row r="282" spans="1:24" x14ac:dyDescent="0.2">
      <c r="A282" s="99"/>
      <c r="B282" s="100">
        <v>3</v>
      </c>
      <c r="C282" s="101"/>
      <c r="D282" s="55">
        <f t="shared" si="386"/>
        <v>0</v>
      </c>
      <c r="E282" s="55">
        <f t="shared" si="387"/>
        <v>0</v>
      </c>
      <c r="F282" s="102">
        <f t="shared" si="388"/>
        <v>0</v>
      </c>
      <c r="G282" s="21"/>
      <c r="H282" s="21"/>
      <c r="I282" s="103">
        <f t="shared" si="389"/>
        <v>0</v>
      </c>
      <c r="J282" s="31">
        <f t="shared" si="390"/>
        <v>0</v>
      </c>
      <c r="K282" s="103">
        <f t="shared" si="391"/>
        <v>0</v>
      </c>
      <c r="L282" s="103">
        <f t="shared" si="392"/>
        <v>0</v>
      </c>
      <c r="M282" s="100"/>
      <c r="N282" s="104">
        <f t="shared" si="393"/>
        <v>0</v>
      </c>
      <c r="O282" s="100"/>
      <c r="P282" s="100"/>
      <c r="Q282" s="100"/>
      <c r="R282" s="94">
        <f t="shared" si="394"/>
        <v>0</v>
      </c>
      <c r="S282" s="92"/>
      <c r="T282" s="95">
        <f t="shared" si="395"/>
        <v>0</v>
      </c>
      <c r="U282" s="96"/>
      <c r="V282" s="99"/>
      <c r="W282" s="99"/>
      <c r="X282" s="99"/>
    </row>
    <row r="283" spans="1:24" x14ac:dyDescent="0.2">
      <c r="A283" s="105" t="s">
        <v>77</v>
      </c>
      <c r="B283" s="56">
        <v>3</v>
      </c>
      <c r="C283" s="24">
        <f>SUM(C273:C282)</f>
        <v>3</v>
      </c>
      <c r="D283" s="24">
        <f>SUM(D273:D282)</f>
        <v>1.8</v>
      </c>
      <c r="E283" s="24">
        <f>SUM(E273:E282)</f>
        <v>1.2</v>
      </c>
      <c r="F283" s="55" t="s">
        <v>13</v>
      </c>
      <c r="G283" s="56" t="s">
        <v>13</v>
      </c>
      <c r="H283" s="56" t="s">
        <v>13</v>
      </c>
      <c r="I283" s="24">
        <f>SUM(I273:I282)</f>
        <v>75</v>
      </c>
      <c r="J283" s="55" t="s">
        <v>13</v>
      </c>
      <c r="K283" s="24">
        <f>SUM(K273:K282)</f>
        <v>45</v>
      </c>
      <c r="L283" s="24">
        <f>SUM(L273:L282)</f>
        <v>45</v>
      </c>
      <c r="M283" s="24">
        <f>SUM(M273:M282)</f>
        <v>0</v>
      </c>
      <c r="N283" s="24">
        <f>SUM(N273:N282)</f>
        <v>45</v>
      </c>
      <c r="O283" s="24">
        <f>SUM(O273:O282)</f>
        <v>45</v>
      </c>
      <c r="P283" s="55" t="s">
        <v>13</v>
      </c>
      <c r="Q283" s="24">
        <f>SUM(Q273:Q282)</f>
        <v>0</v>
      </c>
      <c r="R283" s="24">
        <f>SUM(R273:R282)</f>
        <v>30</v>
      </c>
      <c r="S283" s="24">
        <f>SUM(S273:S282)</f>
        <v>15</v>
      </c>
      <c r="T283" s="55" t="s">
        <v>13</v>
      </c>
      <c r="U283" s="56" t="s">
        <v>13</v>
      </c>
      <c r="V283" s="56" t="s">
        <v>13</v>
      </c>
      <c r="W283" s="56" t="s">
        <v>13</v>
      </c>
      <c r="X283" s="56" t="s">
        <v>13</v>
      </c>
    </row>
    <row r="284" spans="1:24" x14ac:dyDescent="0.2">
      <c r="A284" s="105" t="s">
        <v>26</v>
      </c>
      <c r="B284" s="56">
        <v>3</v>
      </c>
      <c r="C284" s="55" t="s">
        <v>13</v>
      </c>
      <c r="D284" s="55" t="s">
        <v>13</v>
      </c>
      <c r="E284" s="55" t="s">
        <v>13</v>
      </c>
      <c r="F284" s="24">
        <f>SUM(F273:F282)</f>
        <v>0.60000000000000009</v>
      </c>
      <c r="G284" s="56" t="s">
        <v>13</v>
      </c>
      <c r="H284" s="56" t="s">
        <v>13</v>
      </c>
      <c r="I284" s="56" t="s">
        <v>13</v>
      </c>
      <c r="J284" s="24">
        <f>SUM(J273:J282)</f>
        <v>15</v>
      </c>
      <c r="K284" s="56" t="s">
        <v>13</v>
      </c>
      <c r="L284" s="56" t="s">
        <v>13</v>
      </c>
      <c r="M284" s="56" t="s">
        <v>13</v>
      </c>
      <c r="N284" s="56" t="s">
        <v>13</v>
      </c>
      <c r="O284" s="56" t="s">
        <v>13</v>
      </c>
      <c r="P284" s="24">
        <f>SUM(P273:P282)</f>
        <v>0</v>
      </c>
      <c r="Q284" s="56" t="s">
        <v>13</v>
      </c>
      <c r="R284" s="56" t="s">
        <v>13</v>
      </c>
      <c r="S284" s="56" t="s">
        <v>13</v>
      </c>
      <c r="T284" s="24">
        <f>SUM(T273:T282)</f>
        <v>15</v>
      </c>
      <c r="U284" s="31" t="s">
        <v>13</v>
      </c>
      <c r="V284" s="56" t="s">
        <v>13</v>
      </c>
      <c r="W284" s="56" t="s">
        <v>13</v>
      </c>
      <c r="X284" s="56" t="s">
        <v>13</v>
      </c>
    </row>
    <row r="285" spans="1:24" x14ac:dyDescent="0.2">
      <c r="A285" s="105" t="s">
        <v>78</v>
      </c>
      <c r="B285" s="56">
        <v>3</v>
      </c>
      <c r="C285" s="24">
        <f>SUMIF(H273:H282,"f",C273:C282)</f>
        <v>3</v>
      </c>
      <c r="D285" s="24">
        <f>SUMIF(H273:H282,"f",D273:D282)</f>
        <v>1.8</v>
      </c>
      <c r="E285" s="24">
        <f>SUMIF(H273:H282,"f",E273:E282)</f>
        <v>1.2</v>
      </c>
      <c r="F285" s="55" t="s">
        <v>13</v>
      </c>
      <c r="G285" s="56" t="s">
        <v>13</v>
      </c>
      <c r="H285" s="56" t="s">
        <v>13</v>
      </c>
      <c r="I285" s="24">
        <f>SUMIF(H273:H282,"f",I273:I282)</f>
        <v>75</v>
      </c>
      <c r="J285" s="56" t="s">
        <v>13</v>
      </c>
      <c r="K285" s="24">
        <f>SUMIF(H273:H282,"f",K273:K282)</f>
        <v>45</v>
      </c>
      <c r="L285" s="24">
        <f>SUMIF(H273:H282,"f",L273:L282)</f>
        <v>45</v>
      </c>
      <c r="M285" s="24">
        <f>SUMIF(H273:H282,"f",M273:M282)</f>
        <v>0</v>
      </c>
      <c r="N285" s="24">
        <f>SUMIF(H273:H282,"f",N273:N282)</f>
        <v>45</v>
      </c>
      <c r="O285" s="24">
        <f>SUMIF(H273:H282,"f",O273:O282)</f>
        <v>45</v>
      </c>
      <c r="P285" s="56" t="s">
        <v>13</v>
      </c>
      <c r="Q285" s="24">
        <f>SUMIF(H273:H282,"f",Q273:Q282)</f>
        <v>0</v>
      </c>
      <c r="R285" s="24">
        <f>SUMIF(H273:H282,"f",R273:R282)</f>
        <v>30</v>
      </c>
      <c r="S285" s="24">
        <f>SUMIF(H273:H282,"f",S273:S282)</f>
        <v>15</v>
      </c>
      <c r="T285" s="56" t="s">
        <v>13</v>
      </c>
      <c r="U285" s="56" t="s">
        <v>13</v>
      </c>
      <c r="V285" s="56" t="s">
        <v>13</v>
      </c>
      <c r="W285" s="56" t="s">
        <v>13</v>
      </c>
      <c r="X285" s="56" t="s">
        <v>13</v>
      </c>
    </row>
    <row r="286" spans="1:24" x14ac:dyDescent="0.2">
      <c r="A286" s="168" t="s">
        <v>32</v>
      </c>
      <c r="B286" s="168"/>
      <c r="C286" s="168"/>
      <c r="D286" s="168"/>
      <c r="E286" s="168"/>
      <c r="F286" s="168"/>
      <c r="G286" s="168"/>
      <c r="H286" s="168"/>
      <c r="I286" s="168"/>
      <c r="J286" s="168"/>
      <c r="K286" s="168"/>
      <c r="L286" s="168"/>
      <c r="M286" s="168"/>
      <c r="N286" s="168"/>
      <c r="O286" s="168"/>
      <c r="P286" s="168"/>
      <c r="Q286" s="168"/>
      <c r="R286" s="168"/>
      <c r="S286" s="168"/>
      <c r="T286" s="168"/>
      <c r="U286" s="168"/>
      <c r="V286" s="168"/>
      <c r="W286" s="168"/>
      <c r="X286" s="168"/>
    </row>
    <row r="287" spans="1:24" x14ac:dyDescent="0.2">
      <c r="A287" s="99"/>
      <c r="B287" s="100">
        <v>3</v>
      </c>
      <c r="C287" s="101"/>
      <c r="D287" s="55">
        <f t="shared" ref="D287:D296" si="396">IF(C287&gt;0,K287/(I287/C287),0)</f>
        <v>0</v>
      </c>
      <c r="E287" s="55">
        <f t="shared" ref="E287:E296" si="397">IF(C287&gt;0,R287/(I287/C287),0)</f>
        <v>0</v>
      </c>
      <c r="F287" s="102">
        <f t="shared" ref="F287:F296" si="398">IF(U287&gt;0,FLOOR((P287+T287)/U287,0.1),0)</f>
        <v>0</v>
      </c>
      <c r="G287" s="21"/>
      <c r="H287" s="21"/>
      <c r="I287" s="103">
        <f>K287+R287</f>
        <v>0</v>
      </c>
      <c r="J287" s="31">
        <f>P287+T287</f>
        <v>0</v>
      </c>
      <c r="K287" s="103">
        <f>L287+Q287</f>
        <v>0</v>
      </c>
      <c r="L287" s="103">
        <f>M287+N287</f>
        <v>0</v>
      </c>
      <c r="M287" s="100"/>
      <c r="N287" s="104">
        <f t="shared" ref="N287:N296" si="399">O287+P287</f>
        <v>0</v>
      </c>
      <c r="O287" s="100"/>
      <c r="P287" s="100"/>
      <c r="Q287" s="100"/>
      <c r="R287" s="94">
        <f t="shared" ref="R287:R296" si="400">(C287*U287)-K287</f>
        <v>0</v>
      </c>
      <c r="S287" s="92"/>
      <c r="T287" s="95">
        <f t="shared" ref="T287:T296" si="401">R287-S287</f>
        <v>0</v>
      </c>
      <c r="U287" s="96"/>
      <c r="V287" s="99"/>
      <c r="W287" s="99"/>
      <c r="X287" s="99"/>
    </row>
    <row r="288" spans="1:24" x14ac:dyDescent="0.2">
      <c r="A288" s="99"/>
      <c r="B288" s="100">
        <v>3</v>
      </c>
      <c r="C288" s="101"/>
      <c r="D288" s="55">
        <f t="shared" si="396"/>
        <v>0</v>
      </c>
      <c r="E288" s="55">
        <f t="shared" si="397"/>
        <v>0</v>
      </c>
      <c r="F288" s="102">
        <f t="shared" si="398"/>
        <v>0</v>
      </c>
      <c r="G288" s="21"/>
      <c r="H288" s="21"/>
      <c r="I288" s="103">
        <f t="shared" ref="I288:I296" si="402">K288+R288</f>
        <v>0</v>
      </c>
      <c r="J288" s="31">
        <f t="shared" ref="J288:J296" si="403">P288+T288</f>
        <v>0</v>
      </c>
      <c r="K288" s="103">
        <f t="shared" ref="K288:K296" si="404">L288+Q288</f>
        <v>0</v>
      </c>
      <c r="L288" s="103">
        <f t="shared" ref="L288:L296" si="405">M288+N288</f>
        <v>0</v>
      </c>
      <c r="M288" s="100"/>
      <c r="N288" s="104">
        <f t="shared" si="399"/>
        <v>0</v>
      </c>
      <c r="O288" s="100"/>
      <c r="P288" s="100"/>
      <c r="Q288" s="100"/>
      <c r="R288" s="94">
        <f t="shared" si="400"/>
        <v>0</v>
      </c>
      <c r="S288" s="92"/>
      <c r="T288" s="95">
        <f t="shared" si="401"/>
        <v>0</v>
      </c>
      <c r="U288" s="96"/>
      <c r="V288" s="99"/>
      <c r="W288" s="99"/>
      <c r="X288" s="99"/>
    </row>
    <row r="289" spans="1:24" x14ac:dyDescent="0.2">
      <c r="A289" s="99"/>
      <c r="B289" s="100">
        <v>3</v>
      </c>
      <c r="C289" s="101"/>
      <c r="D289" s="55">
        <f t="shared" si="396"/>
        <v>0</v>
      </c>
      <c r="E289" s="55">
        <f t="shared" si="397"/>
        <v>0</v>
      </c>
      <c r="F289" s="102">
        <f t="shared" si="398"/>
        <v>0</v>
      </c>
      <c r="G289" s="21"/>
      <c r="H289" s="21"/>
      <c r="I289" s="103">
        <f t="shared" si="402"/>
        <v>0</v>
      </c>
      <c r="J289" s="31">
        <f t="shared" si="403"/>
        <v>0</v>
      </c>
      <c r="K289" s="103">
        <f t="shared" si="404"/>
        <v>0</v>
      </c>
      <c r="L289" s="103">
        <f t="shared" si="405"/>
        <v>0</v>
      </c>
      <c r="M289" s="100"/>
      <c r="N289" s="104">
        <f t="shared" si="399"/>
        <v>0</v>
      </c>
      <c r="O289" s="100"/>
      <c r="P289" s="100"/>
      <c r="Q289" s="100"/>
      <c r="R289" s="94">
        <f t="shared" si="400"/>
        <v>0</v>
      </c>
      <c r="S289" s="92"/>
      <c r="T289" s="95">
        <f t="shared" si="401"/>
        <v>0</v>
      </c>
      <c r="U289" s="96"/>
      <c r="V289" s="99"/>
      <c r="W289" s="99"/>
      <c r="X289" s="99"/>
    </row>
    <row r="290" spans="1:24" x14ac:dyDescent="0.2">
      <c r="A290" s="99"/>
      <c r="B290" s="100">
        <v>3</v>
      </c>
      <c r="C290" s="101"/>
      <c r="D290" s="55">
        <f t="shared" ref="D290:D295" si="406">IF(C290&gt;0,K290/(I290/C290),0)</f>
        <v>0</v>
      </c>
      <c r="E290" s="55">
        <f t="shared" ref="E290:E295" si="407">IF(C290&gt;0,R290/(I290/C290),0)</f>
        <v>0</v>
      </c>
      <c r="F290" s="102">
        <f t="shared" ref="F290:F295" si="408">IF(U290&gt;0,FLOOR((P290+T290)/U290,0.1),0)</f>
        <v>0</v>
      </c>
      <c r="G290" s="21"/>
      <c r="H290" s="21"/>
      <c r="I290" s="103">
        <f t="shared" ref="I290:I295" si="409">K290+R290</f>
        <v>0</v>
      </c>
      <c r="J290" s="31">
        <f t="shared" ref="J290:J295" si="410">P290+T290</f>
        <v>0</v>
      </c>
      <c r="K290" s="103">
        <f t="shared" ref="K290:K295" si="411">L290+Q290</f>
        <v>0</v>
      </c>
      <c r="L290" s="103">
        <f t="shared" ref="L290:L295" si="412">M290+N290</f>
        <v>0</v>
      </c>
      <c r="M290" s="100"/>
      <c r="N290" s="104">
        <f t="shared" ref="N290:N295" si="413">O290+P290</f>
        <v>0</v>
      </c>
      <c r="O290" s="100"/>
      <c r="P290" s="100"/>
      <c r="Q290" s="100"/>
      <c r="R290" s="94">
        <f t="shared" ref="R290:R295" si="414">(C290*U290)-K290</f>
        <v>0</v>
      </c>
      <c r="S290" s="92"/>
      <c r="T290" s="95">
        <f t="shared" ref="T290:T295" si="415">R290-S290</f>
        <v>0</v>
      </c>
      <c r="U290" s="96"/>
      <c r="V290" s="99"/>
      <c r="W290" s="99"/>
      <c r="X290" s="99"/>
    </row>
    <row r="291" spans="1:24" x14ac:dyDescent="0.2">
      <c r="A291" s="99"/>
      <c r="B291" s="100">
        <v>3</v>
      </c>
      <c r="C291" s="101"/>
      <c r="D291" s="55">
        <f t="shared" si="406"/>
        <v>0</v>
      </c>
      <c r="E291" s="55">
        <f t="shared" si="407"/>
        <v>0</v>
      </c>
      <c r="F291" s="102">
        <f t="shared" si="408"/>
        <v>0</v>
      </c>
      <c r="G291" s="21"/>
      <c r="H291" s="21"/>
      <c r="I291" s="103">
        <f t="shared" si="409"/>
        <v>0</v>
      </c>
      <c r="J291" s="31">
        <f t="shared" si="410"/>
        <v>0</v>
      </c>
      <c r="K291" s="103">
        <f t="shared" si="411"/>
        <v>0</v>
      </c>
      <c r="L291" s="103">
        <f t="shared" si="412"/>
        <v>0</v>
      </c>
      <c r="M291" s="100"/>
      <c r="N291" s="104">
        <f t="shared" si="413"/>
        <v>0</v>
      </c>
      <c r="O291" s="100"/>
      <c r="P291" s="100"/>
      <c r="Q291" s="100"/>
      <c r="R291" s="94">
        <f t="shared" si="414"/>
        <v>0</v>
      </c>
      <c r="S291" s="92"/>
      <c r="T291" s="95">
        <f t="shared" si="415"/>
        <v>0</v>
      </c>
      <c r="U291" s="96"/>
      <c r="V291" s="99"/>
      <c r="W291" s="99"/>
      <c r="X291" s="99"/>
    </row>
    <row r="292" spans="1:24" x14ac:dyDescent="0.2">
      <c r="A292" s="99"/>
      <c r="B292" s="100">
        <v>3</v>
      </c>
      <c r="C292" s="101"/>
      <c r="D292" s="55">
        <f t="shared" si="406"/>
        <v>0</v>
      </c>
      <c r="E292" s="55">
        <f t="shared" si="407"/>
        <v>0</v>
      </c>
      <c r="F292" s="102">
        <f t="shared" si="408"/>
        <v>0</v>
      </c>
      <c r="G292" s="21"/>
      <c r="H292" s="21"/>
      <c r="I292" s="103">
        <f t="shared" si="409"/>
        <v>0</v>
      </c>
      <c r="J292" s="31">
        <f t="shared" si="410"/>
        <v>0</v>
      </c>
      <c r="K292" s="103">
        <f t="shared" si="411"/>
        <v>0</v>
      </c>
      <c r="L292" s="103">
        <f t="shared" si="412"/>
        <v>0</v>
      </c>
      <c r="M292" s="100"/>
      <c r="N292" s="104">
        <f t="shared" si="413"/>
        <v>0</v>
      </c>
      <c r="O292" s="100"/>
      <c r="P292" s="100"/>
      <c r="Q292" s="100"/>
      <c r="R292" s="94">
        <f t="shared" si="414"/>
        <v>0</v>
      </c>
      <c r="S292" s="92"/>
      <c r="T292" s="95">
        <f t="shared" si="415"/>
        <v>0</v>
      </c>
      <c r="U292" s="96"/>
      <c r="V292" s="99"/>
      <c r="W292" s="99"/>
      <c r="X292" s="99"/>
    </row>
    <row r="293" spans="1:24" x14ac:dyDescent="0.2">
      <c r="A293" s="99"/>
      <c r="B293" s="100">
        <v>3</v>
      </c>
      <c r="C293" s="101"/>
      <c r="D293" s="55">
        <f t="shared" si="406"/>
        <v>0</v>
      </c>
      <c r="E293" s="55">
        <f t="shared" si="407"/>
        <v>0</v>
      </c>
      <c r="F293" s="102">
        <f t="shared" si="408"/>
        <v>0</v>
      </c>
      <c r="G293" s="21"/>
      <c r="H293" s="21"/>
      <c r="I293" s="103">
        <f t="shared" si="409"/>
        <v>0</v>
      </c>
      <c r="J293" s="31">
        <f t="shared" si="410"/>
        <v>0</v>
      </c>
      <c r="K293" s="103">
        <f t="shared" si="411"/>
        <v>0</v>
      </c>
      <c r="L293" s="103">
        <f t="shared" si="412"/>
        <v>0</v>
      </c>
      <c r="M293" s="100"/>
      <c r="N293" s="104">
        <f t="shared" si="413"/>
        <v>0</v>
      </c>
      <c r="O293" s="100"/>
      <c r="P293" s="100"/>
      <c r="Q293" s="100"/>
      <c r="R293" s="94">
        <f t="shared" si="414"/>
        <v>0</v>
      </c>
      <c r="S293" s="92"/>
      <c r="T293" s="95">
        <f t="shared" si="415"/>
        <v>0</v>
      </c>
      <c r="U293" s="96"/>
      <c r="V293" s="99"/>
      <c r="W293" s="99"/>
      <c r="X293" s="99"/>
    </row>
    <row r="294" spans="1:24" x14ac:dyDescent="0.2">
      <c r="A294" s="99"/>
      <c r="B294" s="100">
        <v>3</v>
      </c>
      <c r="C294" s="101"/>
      <c r="D294" s="55">
        <f t="shared" si="406"/>
        <v>0</v>
      </c>
      <c r="E294" s="55">
        <f t="shared" si="407"/>
        <v>0</v>
      </c>
      <c r="F294" s="102">
        <f t="shared" si="408"/>
        <v>0</v>
      </c>
      <c r="G294" s="21"/>
      <c r="H294" s="21"/>
      <c r="I294" s="103">
        <f t="shared" si="409"/>
        <v>0</v>
      </c>
      <c r="J294" s="31">
        <f t="shared" si="410"/>
        <v>0</v>
      </c>
      <c r="K294" s="103">
        <f t="shared" si="411"/>
        <v>0</v>
      </c>
      <c r="L294" s="103">
        <f t="shared" si="412"/>
        <v>0</v>
      </c>
      <c r="M294" s="100"/>
      <c r="N294" s="104">
        <f t="shared" si="413"/>
        <v>0</v>
      </c>
      <c r="O294" s="100"/>
      <c r="P294" s="100"/>
      <c r="Q294" s="100"/>
      <c r="R294" s="94">
        <f t="shared" si="414"/>
        <v>0</v>
      </c>
      <c r="S294" s="92"/>
      <c r="T294" s="95">
        <f t="shared" si="415"/>
        <v>0</v>
      </c>
      <c r="U294" s="96"/>
      <c r="V294" s="99"/>
      <c r="W294" s="99"/>
      <c r="X294" s="99"/>
    </row>
    <row r="295" spans="1:24" x14ac:dyDescent="0.2">
      <c r="A295" s="99"/>
      <c r="B295" s="100">
        <v>3</v>
      </c>
      <c r="C295" s="101"/>
      <c r="D295" s="55">
        <f t="shared" si="406"/>
        <v>0</v>
      </c>
      <c r="E295" s="55">
        <f t="shared" si="407"/>
        <v>0</v>
      </c>
      <c r="F295" s="102">
        <f t="shared" si="408"/>
        <v>0</v>
      </c>
      <c r="G295" s="21"/>
      <c r="H295" s="21"/>
      <c r="I295" s="103">
        <f t="shared" si="409"/>
        <v>0</v>
      </c>
      <c r="J295" s="31">
        <f t="shared" si="410"/>
        <v>0</v>
      </c>
      <c r="K295" s="103">
        <f t="shared" si="411"/>
        <v>0</v>
      </c>
      <c r="L295" s="103">
        <f t="shared" si="412"/>
        <v>0</v>
      </c>
      <c r="M295" s="100"/>
      <c r="N295" s="104">
        <f t="shared" si="413"/>
        <v>0</v>
      </c>
      <c r="O295" s="100"/>
      <c r="P295" s="100"/>
      <c r="Q295" s="100"/>
      <c r="R295" s="94">
        <f t="shared" si="414"/>
        <v>0</v>
      </c>
      <c r="S295" s="92"/>
      <c r="T295" s="95">
        <f t="shared" si="415"/>
        <v>0</v>
      </c>
      <c r="U295" s="96"/>
      <c r="V295" s="99"/>
      <c r="W295" s="99"/>
      <c r="X295" s="99"/>
    </row>
    <row r="296" spans="1:24" x14ac:dyDescent="0.2">
      <c r="A296" s="99"/>
      <c r="B296" s="100">
        <v>3</v>
      </c>
      <c r="C296" s="101"/>
      <c r="D296" s="55">
        <f t="shared" si="396"/>
        <v>0</v>
      </c>
      <c r="E296" s="55">
        <f t="shared" si="397"/>
        <v>0</v>
      </c>
      <c r="F296" s="102">
        <f t="shared" si="398"/>
        <v>0</v>
      </c>
      <c r="G296" s="21"/>
      <c r="H296" s="21"/>
      <c r="I296" s="103">
        <f t="shared" si="402"/>
        <v>0</v>
      </c>
      <c r="J296" s="31">
        <f t="shared" si="403"/>
        <v>0</v>
      </c>
      <c r="K296" s="103">
        <f t="shared" si="404"/>
        <v>0</v>
      </c>
      <c r="L296" s="103">
        <f t="shared" si="405"/>
        <v>0</v>
      </c>
      <c r="M296" s="100"/>
      <c r="N296" s="104">
        <f t="shared" si="399"/>
        <v>0</v>
      </c>
      <c r="O296" s="100"/>
      <c r="P296" s="100"/>
      <c r="Q296" s="100"/>
      <c r="R296" s="94">
        <f t="shared" si="400"/>
        <v>0</v>
      </c>
      <c r="S296" s="92"/>
      <c r="T296" s="95">
        <f t="shared" si="401"/>
        <v>0</v>
      </c>
      <c r="U296" s="96"/>
      <c r="V296" s="99"/>
      <c r="W296" s="99"/>
      <c r="X296" s="99"/>
    </row>
    <row r="297" spans="1:24" x14ac:dyDescent="0.2">
      <c r="A297" s="105" t="s">
        <v>77</v>
      </c>
      <c r="B297" s="56">
        <v>3</v>
      </c>
      <c r="C297" s="24">
        <f>SUM(C287:C296)</f>
        <v>0</v>
      </c>
      <c r="D297" s="24">
        <f>SUM(D287:D296)</f>
        <v>0</v>
      </c>
      <c r="E297" s="24">
        <f>SUM(E287:E296)</f>
        <v>0</v>
      </c>
      <c r="F297" s="55" t="s">
        <v>13</v>
      </c>
      <c r="G297" s="56" t="s">
        <v>13</v>
      </c>
      <c r="H297" s="56" t="s">
        <v>13</v>
      </c>
      <c r="I297" s="24">
        <f>SUM(I287:I296)</f>
        <v>0</v>
      </c>
      <c r="J297" s="55" t="s">
        <v>13</v>
      </c>
      <c r="K297" s="24">
        <f>SUM(K287:K296)</f>
        <v>0</v>
      </c>
      <c r="L297" s="24">
        <f>SUM(L287:L296)</f>
        <v>0</v>
      </c>
      <c r="M297" s="24">
        <f>SUM(M287:M296)</f>
        <v>0</v>
      </c>
      <c r="N297" s="24">
        <f>SUM(N287:N296)</f>
        <v>0</v>
      </c>
      <c r="O297" s="24">
        <f>SUM(O287:O296)</f>
        <v>0</v>
      </c>
      <c r="P297" s="55" t="s">
        <v>13</v>
      </c>
      <c r="Q297" s="24">
        <f>SUM(Q287:Q296)</f>
        <v>0</v>
      </c>
      <c r="R297" s="24">
        <f>SUM(R287:R296)</f>
        <v>0</v>
      </c>
      <c r="S297" s="24">
        <f>SUM(S287:S296)</f>
        <v>0</v>
      </c>
      <c r="T297" s="55" t="s">
        <v>13</v>
      </c>
      <c r="U297" s="56" t="s">
        <v>13</v>
      </c>
      <c r="V297" s="56" t="s">
        <v>13</v>
      </c>
      <c r="W297" s="56" t="s">
        <v>13</v>
      </c>
      <c r="X297" s="56" t="s">
        <v>13</v>
      </c>
    </row>
    <row r="298" spans="1:24" x14ac:dyDescent="0.2">
      <c r="A298" s="105" t="s">
        <v>26</v>
      </c>
      <c r="B298" s="56">
        <v>3</v>
      </c>
      <c r="C298" s="55" t="s">
        <v>13</v>
      </c>
      <c r="D298" s="55" t="s">
        <v>13</v>
      </c>
      <c r="E298" s="55" t="s">
        <v>13</v>
      </c>
      <c r="F298" s="24">
        <f>SUM(F287:F296)</f>
        <v>0</v>
      </c>
      <c r="G298" s="56" t="s">
        <v>13</v>
      </c>
      <c r="H298" s="56" t="s">
        <v>13</v>
      </c>
      <c r="I298" s="56" t="s">
        <v>13</v>
      </c>
      <c r="J298" s="24">
        <f>SUM(J287:J296)</f>
        <v>0</v>
      </c>
      <c r="K298" s="56" t="s">
        <v>13</v>
      </c>
      <c r="L298" s="56" t="s">
        <v>13</v>
      </c>
      <c r="M298" s="56" t="s">
        <v>13</v>
      </c>
      <c r="N298" s="56" t="s">
        <v>13</v>
      </c>
      <c r="O298" s="56" t="s">
        <v>13</v>
      </c>
      <c r="P298" s="24">
        <f>SUM(P287:P296)</f>
        <v>0</v>
      </c>
      <c r="Q298" s="56" t="s">
        <v>13</v>
      </c>
      <c r="R298" s="56" t="s">
        <v>13</v>
      </c>
      <c r="S298" s="56" t="s">
        <v>13</v>
      </c>
      <c r="T298" s="24">
        <f>SUM(T287:T296)</f>
        <v>0</v>
      </c>
      <c r="U298" s="31" t="s">
        <v>13</v>
      </c>
      <c r="V298" s="56" t="s">
        <v>13</v>
      </c>
      <c r="W298" s="56" t="s">
        <v>13</v>
      </c>
      <c r="X298" s="56" t="s">
        <v>13</v>
      </c>
    </row>
    <row r="299" spans="1:24" x14ac:dyDescent="0.2">
      <c r="A299" s="105" t="s">
        <v>78</v>
      </c>
      <c r="B299" s="56">
        <v>3</v>
      </c>
      <c r="C299" s="24">
        <f>SUMIF(H287:H296,"f",C287:C296)</f>
        <v>0</v>
      </c>
      <c r="D299" s="24">
        <f>SUMIF(H287:H296,"f",D287:D296)</f>
        <v>0</v>
      </c>
      <c r="E299" s="24">
        <f>SUMIF(H287:H296,"f",E287:E296)</f>
        <v>0</v>
      </c>
      <c r="F299" s="55" t="s">
        <v>13</v>
      </c>
      <c r="G299" s="56" t="s">
        <v>13</v>
      </c>
      <c r="H299" s="56" t="s">
        <v>13</v>
      </c>
      <c r="I299" s="24">
        <f>SUMIF(H287:H296,"f",I287:I296)</f>
        <v>0</v>
      </c>
      <c r="J299" s="56" t="s">
        <v>13</v>
      </c>
      <c r="K299" s="24">
        <f>SUMIF(H287:H296,"f",K287:K296)</f>
        <v>0</v>
      </c>
      <c r="L299" s="24">
        <f>SUMIF(H287:H296,"f",L287:L296)</f>
        <v>0</v>
      </c>
      <c r="M299" s="24">
        <f>SUMIF(H287:H296,"f",M287:M296)</f>
        <v>0</v>
      </c>
      <c r="N299" s="24">
        <f>SUMIF(H287:H296,"f",N287:N296)</f>
        <v>0</v>
      </c>
      <c r="O299" s="24">
        <f>SUMIF(H287:H296,"f",O287:O296)</f>
        <v>0</v>
      </c>
      <c r="P299" s="56" t="s">
        <v>13</v>
      </c>
      <c r="Q299" s="24">
        <f>SUMIF(H287:H296,"f",Q287:Q296)</f>
        <v>0</v>
      </c>
      <c r="R299" s="24">
        <f>SUMIF(H287:H296,"f",R287:R296)</f>
        <v>0</v>
      </c>
      <c r="S299" s="24">
        <f>SUMIF(H287:H296,"f",S287:S296)</f>
        <v>0</v>
      </c>
      <c r="T299" s="56" t="s">
        <v>13</v>
      </c>
      <c r="U299" s="56" t="s">
        <v>13</v>
      </c>
      <c r="V299" s="56" t="s">
        <v>13</v>
      </c>
      <c r="W299" s="56" t="s">
        <v>13</v>
      </c>
      <c r="X299" s="56" t="s">
        <v>13</v>
      </c>
    </row>
    <row r="300" spans="1:24" x14ac:dyDescent="0.2">
      <c r="A300" s="168" t="s">
        <v>33</v>
      </c>
      <c r="B300" s="168"/>
      <c r="C300" s="168"/>
      <c r="D300" s="168"/>
      <c r="E300" s="168"/>
      <c r="F300" s="168"/>
      <c r="G300" s="168"/>
      <c r="H300" s="168"/>
      <c r="I300" s="168"/>
      <c r="J300" s="168"/>
      <c r="K300" s="168"/>
      <c r="L300" s="168"/>
      <c r="M300" s="168"/>
      <c r="N300" s="168"/>
      <c r="O300" s="168"/>
      <c r="P300" s="168"/>
      <c r="Q300" s="168"/>
      <c r="R300" s="168"/>
      <c r="S300" s="168"/>
      <c r="T300" s="168"/>
      <c r="U300" s="168"/>
      <c r="V300" s="168"/>
      <c r="W300" s="168"/>
      <c r="X300" s="168"/>
    </row>
    <row r="301" spans="1:24" x14ac:dyDescent="0.2">
      <c r="A301" s="99"/>
      <c r="B301" s="100">
        <v>3</v>
      </c>
      <c r="C301" s="101"/>
      <c r="D301" s="55">
        <f t="shared" ref="D301" si="416">IF(C301&gt;0,K301/(I301/C301),0)</f>
        <v>0</v>
      </c>
      <c r="E301" s="55">
        <f t="shared" ref="E301" si="417">IF(C301&gt;0,R301/(I301/C301),0)</f>
        <v>0</v>
      </c>
      <c r="F301" s="102">
        <f t="shared" ref="F301" si="418">IF(U301&gt;0,FLOOR((P301+T301)/U301,0.1),0)</f>
        <v>0</v>
      </c>
      <c r="G301" s="21"/>
      <c r="H301" s="21"/>
      <c r="I301" s="103">
        <f>K301+R301</f>
        <v>0</v>
      </c>
      <c r="J301" s="31">
        <f>P301+T301</f>
        <v>0</v>
      </c>
      <c r="K301" s="103">
        <f>L301+Q301</f>
        <v>0</v>
      </c>
      <c r="L301" s="103">
        <f>M301+N301</f>
        <v>0</v>
      </c>
      <c r="M301" s="100"/>
      <c r="N301" s="104">
        <f t="shared" ref="N301" si="419">O301+P301</f>
        <v>0</v>
      </c>
      <c r="O301" s="100"/>
      <c r="P301" s="100"/>
      <c r="Q301" s="100"/>
      <c r="R301" s="94">
        <f t="shared" ref="R301" si="420">(C301*U301)-K301</f>
        <v>0</v>
      </c>
      <c r="S301" s="92"/>
      <c r="T301" s="95">
        <f t="shared" ref="T301" si="421">R301-S301</f>
        <v>0</v>
      </c>
      <c r="U301" s="99"/>
      <c r="V301" s="99"/>
      <c r="W301" s="99"/>
      <c r="X301" s="99"/>
    </row>
    <row r="302" spans="1:24" x14ac:dyDescent="0.2">
      <c r="A302" s="99"/>
      <c r="B302" s="100">
        <v>3</v>
      </c>
      <c r="C302" s="101"/>
      <c r="D302" s="55">
        <f t="shared" ref="D302:D310" si="422">IF(C302&gt;0,K302/(I302/C302),0)</f>
        <v>0</v>
      </c>
      <c r="E302" s="55">
        <f t="shared" ref="E302:E310" si="423">IF(C302&gt;0,R302/(I302/C302),0)</f>
        <v>0</v>
      </c>
      <c r="F302" s="102">
        <f t="shared" ref="F302:F310" si="424">IF(U302&gt;0,FLOOR((P302+T302)/U302,0.1),0)</f>
        <v>0</v>
      </c>
      <c r="G302" s="21"/>
      <c r="H302" s="21"/>
      <c r="I302" s="103">
        <f t="shared" ref="I302:I310" si="425">K302+R302</f>
        <v>0</v>
      </c>
      <c r="J302" s="31">
        <f t="shared" ref="J302:J310" si="426">P302+T302</f>
        <v>0</v>
      </c>
      <c r="K302" s="103">
        <f t="shared" ref="K302:K310" si="427">L302+Q302</f>
        <v>0</v>
      </c>
      <c r="L302" s="103">
        <f t="shared" ref="L302:L310" si="428">M302+N302</f>
        <v>0</v>
      </c>
      <c r="M302" s="100"/>
      <c r="N302" s="104">
        <f t="shared" ref="N302:N310" si="429">O302+P302</f>
        <v>0</v>
      </c>
      <c r="O302" s="100"/>
      <c r="P302" s="100"/>
      <c r="Q302" s="100"/>
      <c r="R302" s="94">
        <f t="shared" ref="R302:R310" si="430">(C302*U302)-K302</f>
        <v>0</v>
      </c>
      <c r="S302" s="92"/>
      <c r="T302" s="95">
        <f t="shared" ref="T302:T310" si="431">R302-S302</f>
        <v>0</v>
      </c>
      <c r="U302" s="99"/>
      <c r="V302" s="99"/>
      <c r="W302" s="99"/>
      <c r="X302" s="99"/>
    </row>
    <row r="303" spans="1:24" x14ac:dyDescent="0.2">
      <c r="A303" s="99"/>
      <c r="B303" s="100">
        <v>3</v>
      </c>
      <c r="C303" s="101"/>
      <c r="D303" s="55">
        <f t="shared" si="422"/>
        <v>0</v>
      </c>
      <c r="E303" s="55">
        <f t="shared" si="423"/>
        <v>0</v>
      </c>
      <c r="F303" s="102">
        <f t="shared" si="424"/>
        <v>0</v>
      </c>
      <c r="G303" s="21"/>
      <c r="H303" s="21"/>
      <c r="I303" s="103">
        <f t="shared" si="425"/>
        <v>0</v>
      </c>
      <c r="J303" s="31">
        <f t="shared" si="426"/>
        <v>0</v>
      </c>
      <c r="K303" s="103">
        <f t="shared" si="427"/>
        <v>0</v>
      </c>
      <c r="L303" s="103">
        <f t="shared" si="428"/>
        <v>0</v>
      </c>
      <c r="M303" s="100"/>
      <c r="N303" s="104">
        <f t="shared" si="429"/>
        <v>0</v>
      </c>
      <c r="O303" s="100"/>
      <c r="P303" s="100"/>
      <c r="Q303" s="100"/>
      <c r="R303" s="94">
        <f t="shared" si="430"/>
        <v>0</v>
      </c>
      <c r="S303" s="92"/>
      <c r="T303" s="95">
        <f t="shared" si="431"/>
        <v>0</v>
      </c>
      <c r="U303" s="99"/>
      <c r="V303" s="99"/>
      <c r="W303" s="99"/>
      <c r="X303" s="99"/>
    </row>
    <row r="304" spans="1:24" x14ac:dyDescent="0.2">
      <c r="A304" s="99"/>
      <c r="B304" s="100">
        <v>3</v>
      </c>
      <c r="C304" s="101"/>
      <c r="D304" s="55">
        <f t="shared" si="422"/>
        <v>0</v>
      </c>
      <c r="E304" s="55">
        <f t="shared" si="423"/>
        <v>0</v>
      </c>
      <c r="F304" s="102">
        <f t="shared" si="424"/>
        <v>0</v>
      </c>
      <c r="G304" s="21"/>
      <c r="H304" s="21"/>
      <c r="I304" s="103">
        <f t="shared" si="425"/>
        <v>0</v>
      </c>
      <c r="J304" s="31">
        <f t="shared" si="426"/>
        <v>0</v>
      </c>
      <c r="K304" s="103">
        <f t="shared" si="427"/>
        <v>0</v>
      </c>
      <c r="L304" s="103">
        <f t="shared" si="428"/>
        <v>0</v>
      </c>
      <c r="M304" s="100"/>
      <c r="N304" s="104">
        <f t="shared" si="429"/>
        <v>0</v>
      </c>
      <c r="O304" s="100"/>
      <c r="P304" s="100"/>
      <c r="Q304" s="100"/>
      <c r="R304" s="94">
        <f t="shared" si="430"/>
        <v>0</v>
      </c>
      <c r="S304" s="92"/>
      <c r="T304" s="95">
        <f t="shared" si="431"/>
        <v>0</v>
      </c>
      <c r="U304" s="99"/>
      <c r="V304" s="99"/>
      <c r="W304" s="99"/>
      <c r="X304" s="99"/>
    </row>
    <row r="305" spans="1:28" x14ac:dyDescent="0.2">
      <c r="A305" s="99"/>
      <c r="B305" s="100">
        <v>3</v>
      </c>
      <c r="C305" s="101"/>
      <c r="D305" s="55">
        <f t="shared" si="422"/>
        <v>0</v>
      </c>
      <c r="E305" s="55">
        <f t="shared" si="423"/>
        <v>0</v>
      </c>
      <c r="F305" s="102">
        <f t="shared" si="424"/>
        <v>0</v>
      </c>
      <c r="G305" s="21"/>
      <c r="H305" s="21"/>
      <c r="I305" s="103">
        <f t="shared" si="425"/>
        <v>0</v>
      </c>
      <c r="J305" s="31">
        <f t="shared" si="426"/>
        <v>0</v>
      </c>
      <c r="K305" s="103">
        <f t="shared" si="427"/>
        <v>0</v>
      </c>
      <c r="L305" s="103">
        <f t="shared" si="428"/>
        <v>0</v>
      </c>
      <c r="M305" s="100"/>
      <c r="N305" s="104">
        <f t="shared" si="429"/>
        <v>0</v>
      </c>
      <c r="O305" s="100"/>
      <c r="P305" s="100"/>
      <c r="Q305" s="100"/>
      <c r="R305" s="94">
        <f t="shared" si="430"/>
        <v>0</v>
      </c>
      <c r="S305" s="92"/>
      <c r="T305" s="95">
        <f t="shared" si="431"/>
        <v>0</v>
      </c>
      <c r="U305" s="99"/>
      <c r="V305" s="99"/>
      <c r="W305" s="99"/>
      <c r="X305" s="99"/>
    </row>
    <row r="306" spans="1:28" x14ac:dyDescent="0.2">
      <c r="A306" s="99"/>
      <c r="B306" s="100">
        <v>3</v>
      </c>
      <c r="C306" s="101"/>
      <c r="D306" s="55">
        <f t="shared" si="422"/>
        <v>0</v>
      </c>
      <c r="E306" s="55">
        <f t="shared" si="423"/>
        <v>0</v>
      </c>
      <c r="F306" s="102">
        <f t="shared" si="424"/>
        <v>0</v>
      </c>
      <c r="G306" s="21"/>
      <c r="H306" s="21"/>
      <c r="I306" s="103">
        <f t="shared" si="425"/>
        <v>0</v>
      </c>
      <c r="J306" s="31">
        <f t="shared" si="426"/>
        <v>0</v>
      </c>
      <c r="K306" s="103">
        <f t="shared" si="427"/>
        <v>0</v>
      </c>
      <c r="L306" s="103">
        <f t="shared" si="428"/>
        <v>0</v>
      </c>
      <c r="M306" s="100"/>
      <c r="N306" s="104">
        <f t="shared" si="429"/>
        <v>0</v>
      </c>
      <c r="O306" s="100"/>
      <c r="P306" s="100"/>
      <c r="Q306" s="100"/>
      <c r="R306" s="94">
        <f t="shared" si="430"/>
        <v>0</v>
      </c>
      <c r="S306" s="92"/>
      <c r="T306" s="95">
        <f t="shared" si="431"/>
        <v>0</v>
      </c>
      <c r="U306" s="99"/>
      <c r="V306" s="99"/>
      <c r="W306" s="99"/>
      <c r="X306" s="99"/>
    </row>
    <row r="307" spans="1:28" x14ac:dyDescent="0.2">
      <c r="A307" s="99"/>
      <c r="B307" s="100">
        <v>3</v>
      </c>
      <c r="C307" s="101"/>
      <c r="D307" s="55">
        <f t="shared" si="422"/>
        <v>0</v>
      </c>
      <c r="E307" s="55">
        <f t="shared" si="423"/>
        <v>0</v>
      </c>
      <c r="F307" s="102">
        <f t="shared" si="424"/>
        <v>0</v>
      </c>
      <c r="G307" s="21"/>
      <c r="H307" s="21"/>
      <c r="I307" s="103">
        <f t="shared" si="425"/>
        <v>0</v>
      </c>
      <c r="J307" s="31">
        <f t="shared" si="426"/>
        <v>0</v>
      </c>
      <c r="K307" s="103">
        <f t="shared" si="427"/>
        <v>0</v>
      </c>
      <c r="L307" s="103">
        <f t="shared" si="428"/>
        <v>0</v>
      </c>
      <c r="M307" s="100"/>
      <c r="N307" s="104">
        <f t="shared" si="429"/>
        <v>0</v>
      </c>
      <c r="O307" s="100"/>
      <c r="P307" s="100"/>
      <c r="Q307" s="100"/>
      <c r="R307" s="94">
        <f t="shared" si="430"/>
        <v>0</v>
      </c>
      <c r="S307" s="92"/>
      <c r="T307" s="95">
        <f t="shared" si="431"/>
        <v>0</v>
      </c>
      <c r="U307" s="99"/>
      <c r="V307" s="99"/>
      <c r="W307" s="99"/>
      <c r="X307" s="99"/>
    </row>
    <row r="308" spans="1:28" x14ac:dyDescent="0.2">
      <c r="A308" s="99"/>
      <c r="B308" s="100">
        <v>3</v>
      </c>
      <c r="C308" s="101"/>
      <c r="D308" s="55">
        <f t="shared" si="422"/>
        <v>0</v>
      </c>
      <c r="E308" s="55">
        <f t="shared" si="423"/>
        <v>0</v>
      </c>
      <c r="F308" s="102">
        <f t="shared" si="424"/>
        <v>0</v>
      </c>
      <c r="G308" s="21"/>
      <c r="H308" s="21"/>
      <c r="I308" s="103">
        <f t="shared" si="425"/>
        <v>0</v>
      </c>
      <c r="J308" s="31">
        <f t="shared" si="426"/>
        <v>0</v>
      </c>
      <c r="K308" s="103">
        <f t="shared" si="427"/>
        <v>0</v>
      </c>
      <c r="L308" s="103">
        <f t="shared" si="428"/>
        <v>0</v>
      </c>
      <c r="M308" s="100"/>
      <c r="N308" s="104">
        <f t="shared" si="429"/>
        <v>0</v>
      </c>
      <c r="O308" s="100"/>
      <c r="P308" s="100"/>
      <c r="Q308" s="100"/>
      <c r="R308" s="94">
        <f t="shared" si="430"/>
        <v>0</v>
      </c>
      <c r="S308" s="92"/>
      <c r="T308" s="95">
        <f t="shared" si="431"/>
        <v>0</v>
      </c>
      <c r="U308" s="99"/>
      <c r="V308" s="99"/>
      <c r="W308" s="99"/>
      <c r="X308" s="99"/>
    </row>
    <row r="309" spans="1:28" x14ac:dyDescent="0.2">
      <c r="A309" s="99"/>
      <c r="B309" s="100">
        <v>3</v>
      </c>
      <c r="C309" s="101"/>
      <c r="D309" s="55">
        <f t="shared" si="422"/>
        <v>0</v>
      </c>
      <c r="E309" s="55">
        <f t="shared" si="423"/>
        <v>0</v>
      </c>
      <c r="F309" s="102">
        <f t="shared" si="424"/>
        <v>0</v>
      </c>
      <c r="G309" s="21"/>
      <c r="H309" s="21"/>
      <c r="I309" s="103">
        <f t="shared" si="425"/>
        <v>0</v>
      </c>
      <c r="J309" s="31">
        <f t="shared" si="426"/>
        <v>0</v>
      </c>
      <c r="K309" s="103">
        <f t="shared" si="427"/>
        <v>0</v>
      </c>
      <c r="L309" s="103">
        <f t="shared" si="428"/>
        <v>0</v>
      </c>
      <c r="M309" s="100"/>
      <c r="N309" s="104">
        <f t="shared" si="429"/>
        <v>0</v>
      </c>
      <c r="O309" s="100"/>
      <c r="P309" s="100"/>
      <c r="Q309" s="100"/>
      <c r="R309" s="94">
        <f t="shared" si="430"/>
        <v>0</v>
      </c>
      <c r="S309" s="92"/>
      <c r="T309" s="95">
        <f t="shared" si="431"/>
        <v>0</v>
      </c>
      <c r="U309" s="99"/>
      <c r="V309" s="99"/>
      <c r="W309" s="99"/>
      <c r="X309" s="99"/>
    </row>
    <row r="310" spans="1:28" x14ac:dyDescent="0.2">
      <c r="A310" s="99"/>
      <c r="B310" s="100">
        <v>3</v>
      </c>
      <c r="C310" s="101"/>
      <c r="D310" s="55">
        <f t="shared" si="422"/>
        <v>0</v>
      </c>
      <c r="E310" s="55">
        <f t="shared" si="423"/>
        <v>0</v>
      </c>
      <c r="F310" s="102">
        <f t="shared" si="424"/>
        <v>0</v>
      </c>
      <c r="G310" s="21"/>
      <c r="H310" s="21"/>
      <c r="I310" s="103">
        <f t="shared" si="425"/>
        <v>0</v>
      </c>
      <c r="J310" s="31">
        <f t="shared" si="426"/>
        <v>0</v>
      </c>
      <c r="K310" s="103">
        <f t="shared" si="427"/>
        <v>0</v>
      </c>
      <c r="L310" s="103">
        <f t="shared" si="428"/>
        <v>0</v>
      </c>
      <c r="M310" s="100"/>
      <c r="N310" s="104">
        <f t="shared" si="429"/>
        <v>0</v>
      </c>
      <c r="O310" s="100"/>
      <c r="P310" s="100"/>
      <c r="Q310" s="100"/>
      <c r="R310" s="94">
        <f t="shared" si="430"/>
        <v>0</v>
      </c>
      <c r="S310" s="92"/>
      <c r="T310" s="95">
        <f t="shared" si="431"/>
        <v>0</v>
      </c>
      <c r="U310" s="99"/>
      <c r="V310" s="99"/>
      <c r="W310" s="99"/>
      <c r="X310" s="99"/>
    </row>
    <row r="311" spans="1:28" s="27" customFormat="1" x14ac:dyDescent="0.2">
      <c r="A311" s="22" t="s">
        <v>77</v>
      </c>
      <c r="B311" s="56">
        <v>3</v>
      </c>
      <c r="C311" s="23">
        <f>SUM(C301:C310)</f>
        <v>0</v>
      </c>
      <c r="D311" s="24">
        <f>SUM(D301:D310)</f>
        <v>0</v>
      </c>
      <c r="E311" s="24">
        <f>SUM(E301:E310)</f>
        <v>0</v>
      </c>
      <c r="F311" s="55" t="s">
        <v>13</v>
      </c>
      <c r="G311" s="56" t="s">
        <v>13</v>
      </c>
      <c r="H311" s="56" t="s">
        <v>13</v>
      </c>
      <c r="I311" s="24">
        <f>SUM(I301:I310)</f>
        <v>0</v>
      </c>
      <c r="J311" s="55" t="s">
        <v>13</v>
      </c>
      <c r="K311" s="24">
        <f>SUM(K301:K310)</f>
        <v>0</v>
      </c>
      <c r="L311" s="24">
        <f>SUM(L301:L310)</f>
        <v>0</v>
      </c>
      <c r="M311" s="25">
        <f>SUM(M301:M310)</f>
        <v>0</v>
      </c>
      <c r="N311" s="23">
        <f>SUM(N301:N310)</f>
        <v>0</v>
      </c>
      <c r="O311" s="23">
        <f>SUM(O301:O310)</f>
        <v>0</v>
      </c>
      <c r="P311" s="55" t="s">
        <v>13</v>
      </c>
      <c r="Q311" s="23">
        <f>SUM(Q301:Q310)</f>
        <v>0</v>
      </c>
      <c r="R311" s="26">
        <f>SUM(R301:R310)</f>
        <v>0</v>
      </c>
      <c r="S311" s="26">
        <f>SUM(S301:S310)</f>
        <v>0</v>
      </c>
      <c r="T311" s="55" t="s">
        <v>13</v>
      </c>
      <c r="U311" s="56" t="s">
        <v>13</v>
      </c>
      <c r="V311" s="56" t="s">
        <v>13</v>
      </c>
      <c r="W311" s="56" t="s">
        <v>13</v>
      </c>
      <c r="X311" s="56" t="s">
        <v>13</v>
      </c>
      <c r="Y311"/>
      <c r="Z311"/>
      <c r="AA311"/>
      <c r="AB311"/>
    </row>
    <row r="312" spans="1:28" s="27" customFormat="1" x14ac:dyDescent="0.2">
      <c r="A312" s="22" t="s">
        <v>26</v>
      </c>
      <c r="B312" s="56">
        <v>3</v>
      </c>
      <c r="C312" s="28" t="s">
        <v>13</v>
      </c>
      <c r="D312" s="55" t="s">
        <v>13</v>
      </c>
      <c r="E312" s="55" t="s">
        <v>13</v>
      </c>
      <c r="F312" s="24">
        <f>SUM(F301:F310)</f>
        <v>0</v>
      </c>
      <c r="G312" s="56" t="s">
        <v>13</v>
      </c>
      <c r="H312" s="56" t="s">
        <v>13</v>
      </c>
      <c r="I312" s="56" t="s">
        <v>13</v>
      </c>
      <c r="J312" s="24">
        <f>SUM(J301:J310)</f>
        <v>0</v>
      </c>
      <c r="K312" s="56" t="s">
        <v>13</v>
      </c>
      <c r="L312" s="56" t="s">
        <v>13</v>
      </c>
      <c r="M312" s="29" t="s">
        <v>13</v>
      </c>
      <c r="N312" s="56" t="s">
        <v>13</v>
      </c>
      <c r="O312" s="56" t="s">
        <v>13</v>
      </c>
      <c r="P312" s="24">
        <f>SUM(P301:P310)</f>
        <v>0</v>
      </c>
      <c r="Q312" s="30" t="s">
        <v>13</v>
      </c>
      <c r="R312" s="30" t="s">
        <v>13</v>
      </c>
      <c r="S312" s="30" t="s">
        <v>13</v>
      </c>
      <c r="T312" s="24">
        <f>SUM(T301:T310)</f>
        <v>0</v>
      </c>
      <c r="U312" s="31" t="s">
        <v>13</v>
      </c>
      <c r="V312" s="56" t="s">
        <v>13</v>
      </c>
      <c r="W312" s="56" t="s">
        <v>13</v>
      </c>
      <c r="X312" s="56" t="s">
        <v>13</v>
      </c>
      <c r="Y312"/>
      <c r="Z312"/>
      <c r="AA312"/>
      <c r="AB312"/>
    </row>
    <row r="313" spans="1:28" s="27" customFormat="1" ht="16" thickBot="1" x14ac:dyDescent="0.25">
      <c r="A313" s="22" t="s">
        <v>78</v>
      </c>
      <c r="B313" s="56">
        <v>3</v>
      </c>
      <c r="C313" s="23">
        <f>SUMIF(H301:H310,"f",C301:C310)</f>
        <v>0</v>
      </c>
      <c r="D313" s="23">
        <f>SUMIF(H301:H310,"f",D301:D310)</f>
        <v>0</v>
      </c>
      <c r="E313" s="23">
        <f>SUMIF(H301:H310,"f",E301:E310)</f>
        <v>0</v>
      </c>
      <c r="F313" s="55" t="s">
        <v>13</v>
      </c>
      <c r="G313" s="56" t="s">
        <v>13</v>
      </c>
      <c r="H313" s="56" t="s">
        <v>13</v>
      </c>
      <c r="I313" s="23">
        <f>SUMIF(H301:H310,"f",I301:I310)</f>
        <v>0</v>
      </c>
      <c r="J313" s="56" t="s">
        <v>13</v>
      </c>
      <c r="K313" s="23">
        <f>SUMIF(H301:H310,"f",K301:K310)</f>
        <v>0</v>
      </c>
      <c r="L313" s="23">
        <f>SUMIF(H301:H310,"f",L301:L310)</f>
        <v>0</v>
      </c>
      <c r="M313" s="23">
        <f>SUMIF(H301:H310,"f",M301:M310)</f>
        <v>0</v>
      </c>
      <c r="N313" s="23">
        <f>SUMIF(H301:H310,"f",N301:N310)</f>
        <v>0</v>
      </c>
      <c r="O313" s="23">
        <f>SUMIF(H301:H310,"f",O301:O310)</f>
        <v>0</v>
      </c>
      <c r="P313" s="56" t="s">
        <v>13</v>
      </c>
      <c r="Q313" s="23">
        <f>SUMIF(H301:H310,"f",Q301:Q310)</f>
        <v>0</v>
      </c>
      <c r="R313" s="23">
        <f>SUMIF(H301:H310,"f",R301:R310)</f>
        <v>0</v>
      </c>
      <c r="S313" s="23">
        <f>SUMIF(H301:H310,"f",S301:S310)</f>
        <v>0</v>
      </c>
      <c r="T313" s="56" t="s">
        <v>13</v>
      </c>
      <c r="U313" s="56" t="s">
        <v>13</v>
      </c>
      <c r="V313" s="56" t="s">
        <v>13</v>
      </c>
      <c r="W313" s="56" t="s">
        <v>13</v>
      </c>
      <c r="X313" s="56" t="s">
        <v>13</v>
      </c>
      <c r="Y313"/>
      <c r="Z313"/>
      <c r="AA313"/>
      <c r="AB313"/>
    </row>
    <row r="314" spans="1:28" s="36" customFormat="1" ht="20" thickTop="1" thickBot="1" x14ac:dyDescent="0.25">
      <c r="A314" s="122" t="s">
        <v>76</v>
      </c>
      <c r="B314" s="33">
        <v>3</v>
      </c>
      <c r="C314" s="34">
        <f>SUM(C227,C241,C255,C269,C283,C297,C311)</f>
        <v>30</v>
      </c>
      <c r="D314" s="34">
        <f>SUM(D227,D241,D255,D269,D283,D297,D311)</f>
        <v>13.8</v>
      </c>
      <c r="E314" s="34">
        <f>SUM(E227,E241,E255,E269,E283,E297,E311)</f>
        <v>16.2</v>
      </c>
      <c r="F314" s="34">
        <f>SUM(F228,F242,F256,F270,F284,F298,F312)</f>
        <v>12.9</v>
      </c>
      <c r="G314" s="35" t="s">
        <v>13</v>
      </c>
      <c r="H314" s="35" t="s">
        <v>13</v>
      </c>
      <c r="I314" s="34">
        <f>SUM(I227,I241,I255,I269,I283,I297,I311)</f>
        <v>780</v>
      </c>
      <c r="J314" s="34">
        <f>SUM(J228,J242,J256,J270,J284,J298,J312)</f>
        <v>344</v>
      </c>
      <c r="K314" s="34">
        <f>SUM(K227,K241,K255,K269,K283,K297,K311)</f>
        <v>366</v>
      </c>
      <c r="L314" s="34">
        <f>SUM(L227,L241,L255,L269,L283,L297,L311)</f>
        <v>300</v>
      </c>
      <c r="M314" s="34">
        <f>SUM(M227,M241,M255,M269,M283,M297,M311)</f>
        <v>115</v>
      </c>
      <c r="N314" s="34">
        <f>SUM(N227,N241,N255,N269,N283,N297,N311)</f>
        <v>185</v>
      </c>
      <c r="O314" s="34">
        <f>SUM(O227,O241,O255,O269,O283,O297,O311)</f>
        <v>45</v>
      </c>
      <c r="P314" s="34">
        <f>SUM(P228,P242,P256,P270,P284,P298,P312)</f>
        <v>140</v>
      </c>
      <c r="Q314" s="34">
        <f>SUM(Q227,Q241,Q255,Q269,Q283,Q297,Q311)</f>
        <v>66</v>
      </c>
      <c r="R314" s="34">
        <f>SUM(R227,R241,R255,R269,R283,R297,R311)</f>
        <v>414</v>
      </c>
      <c r="S314" s="34">
        <f>SUM(S227,S241,S255,S269,S283,S297,S311)</f>
        <v>210</v>
      </c>
      <c r="T314" s="34">
        <f>SUM(T228,T242,T256,T270,T284,T298,T312)</f>
        <v>204</v>
      </c>
      <c r="U314" s="35" t="s">
        <v>13</v>
      </c>
      <c r="V314" s="35" t="s">
        <v>13</v>
      </c>
      <c r="W314" s="35" t="s">
        <v>13</v>
      </c>
      <c r="X314" s="35" t="s">
        <v>13</v>
      </c>
      <c r="Y314" s="32"/>
      <c r="Z314"/>
      <c r="AA314"/>
      <c r="AB314"/>
    </row>
    <row r="315" spans="1:28" x14ac:dyDescent="0.2">
      <c r="A315" s="37" t="s">
        <v>108</v>
      </c>
      <c r="B315" s="39" t="s">
        <v>13</v>
      </c>
      <c r="C315" s="38">
        <f>C314+C214+C114</f>
        <v>90</v>
      </c>
      <c r="D315" s="38">
        <f>D314+D214+D114</f>
        <v>46.522962962962964</v>
      </c>
      <c r="E315" s="38">
        <f>E314+E214+E114</f>
        <v>43.477037037037036</v>
      </c>
      <c r="F315" s="39" t="s">
        <v>13</v>
      </c>
      <c r="G315" s="39" t="s">
        <v>13</v>
      </c>
      <c r="H315" s="39" t="s">
        <v>13</v>
      </c>
      <c r="I315" s="38">
        <f>I314+I214+I114</f>
        <v>2482</v>
      </c>
      <c r="J315" s="38" t="s">
        <v>13</v>
      </c>
      <c r="K315" s="38">
        <f>K314+K214+K114</f>
        <v>1274</v>
      </c>
      <c r="L315" s="38">
        <f>L314+L214+L114</f>
        <v>1111</v>
      </c>
      <c r="M315" s="38">
        <f>M314+M214+M114</f>
        <v>461</v>
      </c>
      <c r="N315" s="38">
        <f>N314+N214+N114</f>
        <v>650</v>
      </c>
      <c r="O315" s="38">
        <f>O314+O214+O114</f>
        <v>135</v>
      </c>
      <c r="P315" s="38" t="s">
        <v>13</v>
      </c>
      <c r="Q315" s="38">
        <f>Q314+Q214+Q114</f>
        <v>163</v>
      </c>
      <c r="R315" s="38">
        <f>R314+R214+R114</f>
        <v>1208</v>
      </c>
      <c r="S315" s="38">
        <f>S314+S214+S114</f>
        <v>621.5</v>
      </c>
      <c r="T315" s="40" t="s">
        <v>13</v>
      </c>
      <c r="U315" s="39" t="s">
        <v>13</v>
      </c>
      <c r="V315" s="39" t="s">
        <v>13</v>
      </c>
      <c r="W315" s="39" t="s">
        <v>13</v>
      </c>
      <c r="X315" s="41" t="s">
        <v>13</v>
      </c>
    </row>
    <row r="316" spans="1:28" ht="28" x14ac:dyDescent="0.2">
      <c r="A316" s="42" t="s">
        <v>191</v>
      </c>
      <c r="B316" s="43" t="s">
        <v>13</v>
      </c>
      <c r="C316" s="43" t="s">
        <v>13</v>
      </c>
      <c r="D316" s="43" t="s">
        <v>13</v>
      </c>
      <c r="E316" s="43" t="s">
        <v>13</v>
      </c>
      <c r="F316" s="44">
        <f>F314+F214+F114</f>
        <v>38.5</v>
      </c>
      <c r="G316" s="43" t="s">
        <v>13</v>
      </c>
      <c r="H316" s="43" t="s">
        <v>13</v>
      </c>
      <c r="I316" s="43" t="s">
        <v>13</v>
      </c>
      <c r="J316" s="44">
        <f>J314+J214+J114</f>
        <v>1101.5</v>
      </c>
      <c r="K316" s="43" t="s">
        <v>13</v>
      </c>
      <c r="L316" s="43" t="s">
        <v>13</v>
      </c>
      <c r="M316" s="43" t="s">
        <v>13</v>
      </c>
      <c r="N316" s="43" t="s">
        <v>13</v>
      </c>
      <c r="O316" s="43" t="s">
        <v>13</v>
      </c>
      <c r="P316" s="44">
        <f>P314+P214+P114</f>
        <v>515</v>
      </c>
      <c r="Q316" s="43" t="s">
        <v>13</v>
      </c>
      <c r="R316" s="43" t="s">
        <v>13</v>
      </c>
      <c r="S316" s="43" t="s">
        <v>13</v>
      </c>
      <c r="T316" s="44">
        <f>T314+T214+T114</f>
        <v>586.5</v>
      </c>
      <c r="U316" s="43" t="s">
        <v>13</v>
      </c>
      <c r="V316" s="43" t="s">
        <v>13</v>
      </c>
      <c r="W316" s="43" t="s">
        <v>13</v>
      </c>
      <c r="X316" s="45" t="s">
        <v>13</v>
      </c>
    </row>
    <row r="317" spans="1:28" ht="29" thickBot="1" x14ac:dyDescent="0.25">
      <c r="A317" s="46" t="s">
        <v>109</v>
      </c>
      <c r="B317" s="48" t="s">
        <v>13</v>
      </c>
      <c r="C317" s="47">
        <f>C29+C43+C57+C71+C85+C99+C113+C129+C143+C157+C171+C185+C199+C213+C229+C243+C257+C271+C285+C299+C313</f>
        <v>53.5</v>
      </c>
      <c r="D317" s="47">
        <f>D29+D43+D57+D71+D85+D99+D113+D129+D143+D157+D171+D185+D199+D213+D229+D243+D257+D271+D285+D299+D313</f>
        <v>22.46</v>
      </c>
      <c r="E317" s="47">
        <f>E29+E43+E57+E71+E85+E99+E113+E129+E143+E157+E171+E185+E199+E213+E229+E243+E257+E271+E285+E299+E313</f>
        <v>31.04</v>
      </c>
      <c r="F317" s="48" t="s">
        <v>13</v>
      </c>
      <c r="G317" s="48" t="s">
        <v>13</v>
      </c>
      <c r="H317" s="48" t="s">
        <v>13</v>
      </c>
      <c r="I317" s="47">
        <f>I29+I43+I57+I71+I85+I99+I113+I129+I143+I157+I171+I185+I199+I213+I229+I243+I257+I271+I285+I299+I313</f>
        <v>1437.5</v>
      </c>
      <c r="J317" s="48" t="s">
        <v>13</v>
      </c>
      <c r="K317" s="47">
        <f>K29+K43+K57+K71+K85+K99+K113+K129+K143+K157+K171+K185+K199+K213+K229+K243+K257+K271+K285+K299+K313</f>
        <v>582</v>
      </c>
      <c r="L317" s="47">
        <f>L29+L43+L57+L71+L85+L99+L113+L129+L143+L157+L171+L185+L199+L213+L229+L243+L257+L271+L285+L299+L313</f>
        <v>465</v>
      </c>
      <c r="M317" s="47">
        <f>M29+M43+M57+M71+M85+M99+M113+M129+M143+M157+M171+M185+M199+M213+M229+M243+M257+M271+M285+M299+M313</f>
        <v>165</v>
      </c>
      <c r="N317" s="47">
        <f>N29+N43+N57+N71+N85+N99+N113+N129+N143+N157+N171+N185+N199+N213+N229+N243+N257+N271+N285+N299+N313</f>
        <v>300</v>
      </c>
      <c r="O317" s="47">
        <f>O29+O43+O57+O71+O85+O99+O113+O129+O143+O157+O171+O185+O199+O213+O229+O243+O257+O271+O285+O299+O313</f>
        <v>135</v>
      </c>
      <c r="P317" s="48" t="s">
        <v>13</v>
      </c>
      <c r="Q317" s="47">
        <f>Q29+Q43+Q57+Q71+Q85+Q99+Q113+Q129+Q143+Q157+Q171+Q185+Q199+Q213+Q229+Q243+Q257+Q271+Q285+Q299+Q313</f>
        <v>117</v>
      </c>
      <c r="R317" s="47">
        <f>R29+R43+R57+R71+R85+R99+R113+R129+R143+R157+R171+R185+R199+R213+R229+R243+R257+R271+R285+R299+R313</f>
        <v>855.5</v>
      </c>
      <c r="S317" s="47">
        <f>S29+S43+S57+S71+S85+S99+S113+S129+S143+S157+S171+S185+S199+S213+S229+S243+S257+S271+S285+S299+S313</f>
        <v>412</v>
      </c>
      <c r="T317" s="49" t="s">
        <v>13</v>
      </c>
      <c r="U317" s="48" t="s">
        <v>13</v>
      </c>
      <c r="V317" s="48" t="s">
        <v>13</v>
      </c>
      <c r="W317" s="48" t="s">
        <v>13</v>
      </c>
      <c r="X317" s="50" t="s">
        <v>13</v>
      </c>
    </row>
    <row r="321" spans="1:17" ht="16" hidden="1" thickBot="1" x14ac:dyDescent="0.25"/>
    <row r="322" spans="1:17" ht="16" hidden="1" customHeight="1" x14ac:dyDescent="0.2">
      <c r="A322" s="138" t="s">
        <v>85</v>
      </c>
      <c r="B322" s="139"/>
      <c r="C322" s="174" t="s">
        <v>81</v>
      </c>
      <c r="D322" s="174"/>
      <c r="E322" s="175" t="s">
        <v>82</v>
      </c>
      <c r="F322" s="176"/>
      <c r="G322" s="177" t="s">
        <v>83</v>
      </c>
      <c r="H322" s="178"/>
      <c r="I322" s="51"/>
    </row>
    <row r="323" spans="1:17" ht="17.5" hidden="1" customHeight="1" x14ac:dyDescent="0.2">
      <c r="A323" s="140"/>
      <c r="B323" s="141"/>
      <c r="C323" s="154" t="s">
        <v>86</v>
      </c>
      <c r="D323" s="136" t="s">
        <v>87</v>
      </c>
      <c r="E323" s="154" t="s">
        <v>86</v>
      </c>
      <c r="F323" s="136" t="s">
        <v>87</v>
      </c>
      <c r="G323" s="179"/>
      <c r="H323" s="180"/>
      <c r="I323" s="51"/>
    </row>
    <row r="324" spans="1:17" ht="16" hidden="1" thickBot="1" x14ac:dyDescent="0.25">
      <c r="A324" s="165" t="s">
        <v>88</v>
      </c>
      <c r="B324" s="166"/>
      <c r="C324" s="155"/>
      <c r="D324" s="137"/>
      <c r="E324" s="155"/>
      <c r="F324" s="137"/>
      <c r="G324" s="181"/>
      <c r="H324" s="182"/>
      <c r="I324" s="51"/>
    </row>
    <row r="325" spans="1:17" ht="28" hidden="1" customHeight="1" x14ac:dyDescent="0.2">
      <c r="A325" s="146" t="s">
        <v>90</v>
      </c>
      <c r="B325" s="147"/>
      <c r="C325" s="57">
        <f>C315</f>
        <v>90</v>
      </c>
      <c r="D325" s="52">
        <v>100</v>
      </c>
      <c r="E325" s="53">
        <f>I315</f>
        <v>2482</v>
      </c>
      <c r="F325" s="54">
        <v>100</v>
      </c>
      <c r="G325" s="183"/>
      <c r="H325" s="184"/>
      <c r="I325" s="51"/>
    </row>
    <row r="326" spans="1:17" ht="14.5" hidden="1" customHeight="1" x14ac:dyDescent="0.2">
      <c r="A326" s="142" t="s">
        <v>91</v>
      </c>
      <c r="B326" s="143"/>
      <c r="C326" s="158">
        <f>D315</f>
        <v>46.522962962962964</v>
      </c>
      <c r="D326" s="158">
        <f>C326/C325*100</f>
        <v>51.692181069958856</v>
      </c>
      <c r="E326" s="159">
        <f>K315</f>
        <v>1274</v>
      </c>
      <c r="F326" s="161">
        <f>E326/E325*100</f>
        <v>51.32957292506044</v>
      </c>
      <c r="G326" s="185"/>
      <c r="H326" s="186"/>
      <c r="I326" s="51"/>
    </row>
    <row r="327" spans="1:17" hidden="1" x14ac:dyDescent="0.2">
      <c r="A327" s="144" t="s">
        <v>92</v>
      </c>
      <c r="B327" s="145"/>
      <c r="C327" s="167"/>
      <c r="D327" s="158"/>
      <c r="E327" s="160"/>
      <c r="F327" s="162"/>
      <c r="G327" s="187"/>
      <c r="H327" s="188"/>
      <c r="I327" s="51"/>
    </row>
    <row r="328" spans="1:17" ht="25.25" hidden="1" customHeight="1" x14ac:dyDescent="0.2">
      <c r="A328" s="130" t="s">
        <v>93</v>
      </c>
      <c r="B328" s="131"/>
      <c r="C328" s="28">
        <f>C29+C43+C57+C71+C85+C99+C113+C129+C143+C157+C171+C185+C199+C213+C229+C243+C257+C271+C285+C299+C313</f>
        <v>53.5</v>
      </c>
      <c r="D328" s="55">
        <f>C328/C325*100</f>
        <v>59.444444444444443</v>
      </c>
      <c r="E328" s="55">
        <f>I29+I43+I57+I71+I85+I99+I113+I129+I143+I157+I171+I185+I199+I213+I229+I243+I257+I271+I285+I299+I313</f>
        <v>1437.5</v>
      </c>
      <c r="F328" s="73">
        <f>E328/E325*100</f>
        <v>57.917002417405314</v>
      </c>
      <c r="G328" s="189"/>
      <c r="H328" s="190"/>
      <c r="Q328" s="58"/>
    </row>
    <row r="329" spans="1:17" ht="27" hidden="1" customHeight="1" x14ac:dyDescent="0.2">
      <c r="A329" s="130" t="s">
        <v>94</v>
      </c>
      <c r="B329" s="131"/>
      <c r="C329" s="28">
        <f>C41+C141+C241</f>
        <v>2</v>
      </c>
      <c r="D329" s="55">
        <f>C329/C325*100</f>
        <v>2.2222222222222223</v>
      </c>
      <c r="E329" s="28">
        <f>I41+I141+I241</f>
        <v>55</v>
      </c>
      <c r="F329" s="28">
        <f>E329/E325*100</f>
        <v>2.2159548751007252</v>
      </c>
      <c r="G329" s="156"/>
      <c r="H329" s="157"/>
    </row>
    <row r="330" spans="1:17" hidden="1" x14ac:dyDescent="0.2">
      <c r="A330" s="142" t="s">
        <v>95</v>
      </c>
      <c r="B330" s="143"/>
      <c r="C330" s="163">
        <f>F316</f>
        <v>38.5</v>
      </c>
      <c r="D330" s="158">
        <f>C330/C325*100</f>
        <v>42.777777777777779</v>
      </c>
      <c r="E330" s="163">
        <f>J316</f>
        <v>1101.5</v>
      </c>
      <c r="F330" s="163">
        <f>E330/E325*100</f>
        <v>44.379532634971795</v>
      </c>
      <c r="G330" s="191"/>
      <c r="H330" s="192"/>
      <c r="I330" s="51"/>
      <c r="J330" s="59"/>
      <c r="K330" s="173"/>
      <c r="L330" s="173"/>
      <c r="M330" s="173"/>
      <c r="N330" s="60"/>
    </row>
    <row r="331" spans="1:17" hidden="1" x14ac:dyDescent="0.2">
      <c r="A331" s="144" t="s">
        <v>96</v>
      </c>
      <c r="B331" s="145"/>
      <c r="C331" s="164"/>
      <c r="D331" s="158"/>
      <c r="E331" s="164"/>
      <c r="F331" s="164"/>
      <c r="G331" s="193"/>
      <c r="H331" s="194"/>
      <c r="I331" s="51"/>
      <c r="J331" s="59"/>
      <c r="K331" s="173"/>
      <c r="L331" s="173"/>
      <c r="M331" s="173"/>
      <c r="N331" s="60"/>
    </row>
    <row r="332" spans="1:17" ht="14.5" hidden="1" customHeight="1" x14ac:dyDescent="0.2">
      <c r="A332" s="142" t="s">
        <v>97</v>
      </c>
      <c r="B332" s="143"/>
      <c r="C332" s="163">
        <f>C19+C18+C187+C188+C189+C87+C88</f>
        <v>6</v>
      </c>
      <c r="D332" s="163">
        <f>C332/C325*100</f>
        <v>6.666666666666667</v>
      </c>
      <c r="E332" s="163">
        <f>I19+I18+I187+I188+I189+I87+I88</f>
        <v>162.5</v>
      </c>
      <c r="F332" s="163">
        <f>E332/E325*100</f>
        <v>6.5471394037066881</v>
      </c>
      <c r="G332" s="169"/>
      <c r="H332" s="170"/>
      <c r="I332" s="51"/>
      <c r="J332" s="59"/>
      <c r="K332" s="173"/>
      <c r="L332" s="173"/>
      <c r="M332" s="173"/>
      <c r="N332" s="60"/>
    </row>
    <row r="333" spans="1:17" hidden="1" x14ac:dyDescent="0.2">
      <c r="A333" s="144" t="s">
        <v>98</v>
      </c>
      <c r="B333" s="145"/>
      <c r="C333" s="164"/>
      <c r="D333" s="164"/>
      <c r="E333" s="164"/>
      <c r="F333" s="164"/>
      <c r="G333" s="171"/>
      <c r="H333" s="172"/>
      <c r="I333" s="51"/>
      <c r="J333" s="59"/>
      <c r="K333" s="60"/>
      <c r="L333" s="60"/>
      <c r="M333" s="60"/>
      <c r="N333" s="60"/>
    </row>
    <row r="334" spans="1:17" ht="26.5" hidden="1" customHeight="1" x14ac:dyDescent="0.2">
      <c r="A334" s="130" t="s">
        <v>99</v>
      </c>
      <c r="B334" s="131"/>
      <c r="C334" s="61">
        <f>+C18+C88+C87+C187+C188+C189+C118</f>
        <v>6</v>
      </c>
      <c r="D334" s="55">
        <f>C334/C325*100</f>
        <v>6.666666666666667</v>
      </c>
      <c r="E334" s="61">
        <f>+I18+I88+I87+I187+I188+I189</f>
        <v>112.5</v>
      </c>
      <c r="F334" s="57">
        <f>E334/E325*100</f>
        <v>4.5326349717969379</v>
      </c>
      <c r="G334" s="156"/>
      <c r="H334" s="157"/>
      <c r="I334" s="51"/>
      <c r="J334" s="59"/>
      <c r="K334" s="173"/>
      <c r="L334" s="173"/>
      <c r="M334" s="173"/>
      <c r="N334" s="60"/>
    </row>
    <row r="335" spans="1:17" ht="14.5" hidden="1" customHeight="1" x14ac:dyDescent="0.2">
      <c r="A335" s="142" t="s">
        <v>100</v>
      </c>
      <c r="B335" s="143"/>
      <c r="C335" s="163">
        <f>+C18+C88+C87+C187+C188+C189</f>
        <v>4</v>
      </c>
      <c r="D335" s="163">
        <f>C335/C325*100</f>
        <v>4.4444444444444446</v>
      </c>
      <c r="E335" s="159">
        <f>+I18+I88+I87+I187+I188+I189</f>
        <v>112.5</v>
      </c>
      <c r="F335" s="163">
        <f>E335/E325*100</f>
        <v>4.5326349717969379</v>
      </c>
      <c r="G335" s="169"/>
      <c r="H335" s="170"/>
      <c r="I335" s="51"/>
      <c r="J335" s="59"/>
      <c r="K335" s="60"/>
      <c r="L335" s="60"/>
      <c r="M335" s="60"/>
      <c r="N335" s="60"/>
    </row>
    <row r="336" spans="1:17" hidden="1" x14ac:dyDescent="0.2">
      <c r="A336" s="144" t="s">
        <v>101</v>
      </c>
      <c r="B336" s="145"/>
      <c r="C336" s="164"/>
      <c r="D336" s="164"/>
      <c r="E336" s="160"/>
      <c r="F336" s="164"/>
      <c r="G336" s="171"/>
      <c r="H336" s="172"/>
      <c r="I336" s="51"/>
      <c r="J336" s="59"/>
      <c r="K336" s="60"/>
      <c r="L336" s="60"/>
      <c r="M336" s="60"/>
      <c r="N336" s="60"/>
    </row>
    <row r="337" spans="1:14" ht="42" hidden="1" customHeight="1" x14ac:dyDescent="0.2">
      <c r="A337" s="130" t="s">
        <v>102</v>
      </c>
      <c r="B337" s="131"/>
      <c r="C337" s="28">
        <f>+C17</f>
        <v>2</v>
      </c>
      <c r="D337" s="55">
        <f>C337/C325*100</f>
        <v>2.2222222222222223</v>
      </c>
      <c r="E337" s="28">
        <f>+I17</f>
        <v>60</v>
      </c>
      <c r="F337" s="28">
        <f>E337/E326*100</f>
        <v>4.7095761381475674</v>
      </c>
      <c r="G337" s="156"/>
      <c r="H337" s="157"/>
      <c r="I337" s="51"/>
      <c r="J337" s="59"/>
      <c r="K337" s="60"/>
      <c r="L337" s="60"/>
      <c r="M337" s="60"/>
      <c r="N337" s="60"/>
    </row>
    <row r="338" spans="1:14" hidden="1" x14ac:dyDescent="0.2">
      <c r="A338" s="130" t="s">
        <v>103</v>
      </c>
      <c r="B338" s="131"/>
      <c r="C338" s="28">
        <v>0</v>
      </c>
      <c r="D338" s="55">
        <f>C338/C325*100</f>
        <v>0</v>
      </c>
      <c r="E338" s="62">
        <v>0</v>
      </c>
      <c r="F338" s="28">
        <f>E338/E325*100</f>
        <v>0</v>
      </c>
      <c r="G338" s="156"/>
      <c r="H338" s="157"/>
      <c r="I338" s="51"/>
    </row>
    <row r="339" spans="1:14" ht="28" hidden="1" customHeight="1" x14ac:dyDescent="0.2">
      <c r="A339" s="130" t="s">
        <v>183</v>
      </c>
      <c r="B339" s="131"/>
      <c r="C339" s="57">
        <f>+C259+C159</f>
        <v>19</v>
      </c>
      <c r="D339" s="61">
        <f>C339/C325*100</f>
        <v>21.111111111111111</v>
      </c>
      <c r="E339" s="57">
        <f>+I259+I159</f>
        <v>475</v>
      </c>
      <c r="F339" s="57">
        <f>E339/E325*100</f>
        <v>19.137792103142626</v>
      </c>
      <c r="G339" s="156"/>
      <c r="H339" s="157"/>
      <c r="I339" s="51"/>
      <c r="J339" s="63"/>
      <c r="K339" s="63"/>
      <c r="L339" s="63"/>
      <c r="M339" s="63"/>
      <c r="N339" s="63"/>
    </row>
    <row r="340" spans="1:14" ht="22.25" hidden="1" customHeight="1" thickBot="1" x14ac:dyDescent="0.25">
      <c r="A340" s="132" t="s">
        <v>105</v>
      </c>
      <c r="B340" s="133"/>
      <c r="C340" s="64">
        <f>C111+C211+C311</f>
        <v>4</v>
      </c>
      <c r="D340" s="65">
        <f>C340/C325*100</f>
        <v>4.4444444444444446</v>
      </c>
      <c r="E340" s="64">
        <f>I111+I211+I311</f>
        <v>160</v>
      </c>
      <c r="F340" s="64">
        <f>240/E325*100</f>
        <v>9.6696212731668005</v>
      </c>
      <c r="G340" s="134"/>
      <c r="H340" s="135"/>
      <c r="J340" s="51"/>
      <c r="K340" s="58"/>
      <c r="L340" s="51"/>
      <c r="M340" s="51"/>
      <c r="N340" s="51"/>
    </row>
    <row r="341" spans="1:14" hidden="1" x14ac:dyDescent="0.2"/>
    <row r="342" spans="1:14" ht="16" hidden="1" thickBot="1" x14ac:dyDescent="0.25"/>
    <row r="343" spans="1:14" ht="16" hidden="1" x14ac:dyDescent="0.2">
      <c r="A343" s="66" t="s">
        <v>84</v>
      </c>
      <c r="B343" s="148" t="s">
        <v>87</v>
      </c>
      <c r="C343" s="149"/>
      <c r="D343" s="67"/>
    </row>
    <row r="344" spans="1:14" hidden="1" x14ac:dyDescent="0.2">
      <c r="A344" s="68" t="s">
        <v>189</v>
      </c>
      <c r="B344" s="150"/>
      <c r="C344" s="151"/>
      <c r="D344" s="69"/>
    </row>
    <row r="345" spans="1:14" hidden="1" x14ac:dyDescent="0.2">
      <c r="A345" s="70" t="s">
        <v>89</v>
      </c>
      <c r="B345" s="152"/>
      <c r="C345" s="153"/>
      <c r="D345" s="59"/>
    </row>
    <row r="346" spans="1:14" hidden="1" x14ac:dyDescent="0.2">
      <c r="A346" s="125" t="s">
        <v>188</v>
      </c>
      <c r="B346" s="126"/>
      <c r="C346" s="127"/>
      <c r="D346" s="71"/>
    </row>
    <row r="347" spans="1:14" ht="27.5" hidden="1" customHeight="1" x14ac:dyDescent="0.2">
      <c r="A347" s="116" t="str">
        <f>IF(B7=0,"",B7)</f>
        <v>dziedzina nauk rolniczych, dyscyplina: rolnictwo i ogrodnictwo</v>
      </c>
      <c r="B347" s="128">
        <f>IF(C405=0,"",C405/A352)</f>
        <v>61.4375</v>
      </c>
      <c r="C347" s="129"/>
    </row>
    <row r="348" spans="1:14" ht="31.5" hidden="1" customHeight="1" x14ac:dyDescent="0.2">
      <c r="A348" s="116" t="str">
        <f>IF(B8=0,"",B8)</f>
        <v>dziedzina nauk inżynieryjno-technicznych, dyscyplina inżynieria środowiska, górnictwo i energetyka</v>
      </c>
      <c r="B348" s="128">
        <f>IF(D405=0,"",D405/A352)</f>
        <v>38.5625</v>
      </c>
      <c r="C348" s="129"/>
    </row>
    <row r="349" spans="1:14" ht="14.5" hidden="1" customHeight="1" x14ac:dyDescent="0.2">
      <c r="A349" s="117" t="str">
        <f>IF(B9=0,"",B9)</f>
        <v/>
      </c>
      <c r="B349" s="128" t="str">
        <f>IF(E405=0,"",E405/C315)</f>
        <v/>
      </c>
      <c r="C349" s="129"/>
    </row>
    <row r="350" spans="1:14" ht="16" hidden="1" thickBot="1" x14ac:dyDescent="0.25">
      <c r="A350" s="118" t="s">
        <v>104</v>
      </c>
      <c r="B350" s="123">
        <f>SUM(B347:C349)</f>
        <v>100</v>
      </c>
      <c r="C350" s="124"/>
      <c r="D350" s="72"/>
    </row>
    <row r="351" spans="1:14" hidden="1" x14ac:dyDescent="0.2"/>
    <row r="352" spans="1:14" hidden="1" x14ac:dyDescent="0.2">
      <c r="A352" s="121">
        <f>+C325-10</f>
        <v>80</v>
      </c>
    </row>
    <row r="353" spans="1:5" ht="81.25" hidden="1" customHeight="1" x14ac:dyDescent="0.2"/>
    <row r="354" spans="1:5" hidden="1" x14ac:dyDescent="0.2">
      <c r="A354" s="242" t="s">
        <v>106</v>
      </c>
      <c r="B354" s="244" t="s">
        <v>107</v>
      </c>
      <c r="C354" s="241" t="s">
        <v>84</v>
      </c>
      <c r="D354" s="241"/>
      <c r="E354" s="241"/>
    </row>
    <row r="355" spans="1:5" ht="224" hidden="1" x14ac:dyDescent="0.2">
      <c r="A355" s="243"/>
      <c r="B355" s="244"/>
      <c r="C355" s="13" t="str">
        <f>IF(OZE!B7=0,"",OZE!B7)</f>
        <v>dziedzina nauk rolniczych, dyscyplina: rolnictwo i ogrodnictwo</v>
      </c>
      <c r="D355" s="10" t="str">
        <f>IF(OZE!B8=0,"",OZE!B8)</f>
        <v>dziedzina nauk inżynieryjno-technicznych, dyscyplina inżynieria środowiska, górnictwo i energetyka</v>
      </c>
      <c r="E355" s="9" t="str">
        <f>IF(OZE!B9=0,"",OZE!B9)</f>
        <v/>
      </c>
    </row>
    <row r="356" spans="1:5" hidden="1" x14ac:dyDescent="0.2">
      <c r="A356" s="1" t="s">
        <v>28</v>
      </c>
      <c r="B356" s="1">
        <v>1</v>
      </c>
      <c r="C356" s="1">
        <f>SUMPRODUCT(C17:C26,V17:V26)</f>
        <v>0</v>
      </c>
      <c r="D356" s="1">
        <f>SUMPRODUCT(C17:C26,W17:W26)</f>
        <v>0</v>
      </c>
      <c r="E356" s="1">
        <f>SUMPRODUCT(C17:C26,X17:X26)</f>
        <v>0</v>
      </c>
    </row>
    <row r="357" spans="1:5" hidden="1" x14ac:dyDescent="0.2">
      <c r="A357" s="1" t="s">
        <v>29</v>
      </c>
      <c r="B357" s="1">
        <v>1</v>
      </c>
      <c r="C357" s="1">
        <f>SUMPRODUCT(C31:C40,V31:V40)</f>
        <v>110</v>
      </c>
      <c r="D357" s="1">
        <f>SUMPRODUCT(C31:C40,W31:W40)</f>
        <v>90</v>
      </c>
      <c r="E357" s="1">
        <f>SUMPRODUCT(C31:C40,X31:X40)</f>
        <v>0</v>
      </c>
    </row>
    <row r="358" spans="1:5" hidden="1" x14ac:dyDescent="0.2">
      <c r="A358" s="1" t="s">
        <v>30</v>
      </c>
      <c r="B358" s="1">
        <v>1</v>
      </c>
      <c r="C358" s="1">
        <f>SUMPRODUCT(C45:C54,V45:V54)</f>
        <v>720</v>
      </c>
      <c r="D358" s="1">
        <f>SUMPRODUCT(C45:C54,W45:W54)</f>
        <v>680</v>
      </c>
      <c r="E358" s="1">
        <f>SUMPRODUCT(C45:C54,X45:X54)</f>
        <v>0</v>
      </c>
    </row>
    <row r="359" spans="1:5" hidden="1" x14ac:dyDescent="0.2">
      <c r="A359" s="1" t="s">
        <v>31</v>
      </c>
      <c r="B359" s="1">
        <v>1</v>
      </c>
      <c r="C359" s="1">
        <f>SUMPRODUCT(C59:C68,V59:V68)</f>
        <v>0</v>
      </c>
      <c r="D359" s="1">
        <f>SUMPRODUCT(C59:C68,W59:W68)</f>
        <v>0</v>
      </c>
      <c r="E359" s="1">
        <f>SUMPRODUCT(C59:C68,X59:X68)</f>
        <v>0</v>
      </c>
    </row>
    <row r="360" spans="1:5" hidden="1" x14ac:dyDescent="0.2">
      <c r="A360" s="1" t="s">
        <v>34</v>
      </c>
      <c r="B360" s="1">
        <v>1</v>
      </c>
      <c r="C360" s="1">
        <f>SUMPRODUCT(C73:C82,V73:V82)</f>
        <v>180</v>
      </c>
      <c r="D360" s="1">
        <f>SUMPRODUCT(C73:C82,W73:W82)</f>
        <v>120</v>
      </c>
      <c r="E360" s="1">
        <f>SUMPRODUCT(C73:C82,X73:X82)</f>
        <v>0</v>
      </c>
    </row>
    <row r="361" spans="1:5" hidden="1" x14ac:dyDescent="0.2">
      <c r="A361" s="1" t="s">
        <v>32</v>
      </c>
      <c r="B361" s="1">
        <v>1</v>
      </c>
      <c r="C361" s="1">
        <f>SUMPRODUCT(C87:C96,V87:V96)</f>
        <v>0</v>
      </c>
      <c r="D361" s="1">
        <f>SUMPRODUCT(C87:C96,W87:W96)</f>
        <v>0</v>
      </c>
      <c r="E361" s="1">
        <f>SUMPRODUCT(C87:C96,X87:X96)</f>
        <v>0</v>
      </c>
    </row>
    <row r="362" spans="1:5" hidden="1" x14ac:dyDescent="0.2">
      <c r="A362" s="1" t="s">
        <v>33</v>
      </c>
      <c r="B362" s="1">
        <v>1</v>
      </c>
      <c r="C362" s="1">
        <f>SUMPRODUCT(C101:C110,V101:V110)</f>
        <v>240</v>
      </c>
      <c r="D362" s="1">
        <f>SUMPRODUCT(C101:C110,W101:W110)</f>
        <v>160</v>
      </c>
      <c r="E362" s="1">
        <f>SUMPRODUCT(C101:C110,X101:X110)</f>
        <v>0</v>
      </c>
    </row>
    <row r="363" spans="1:5" hidden="1" x14ac:dyDescent="0.2">
      <c r="A363" s="8" t="s">
        <v>28</v>
      </c>
      <c r="B363" s="8">
        <v>2</v>
      </c>
      <c r="C363" s="1">
        <f>SUMPRODUCT(C117:C126,V117:V126)</f>
        <v>180</v>
      </c>
      <c r="D363" s="1">
        <f>SUMPRODUCT(C117:C126,W117:W126)</f>
        <v>20</v>
      </c>
      <c r="E363" s="1">
        <f>SUMPRODUCT(C117:C126,X117:X126)</f>
        <v>0</v>
      </c>
    </row>
    <row r="364" spans="1:5" hidden="1" x14ac:dyDescent="0.2">
      <c r="A364" s="1" t="s">
        <v>29</v>
      </c>
      <c r="B364" s="1">
        <v>2</v>
      </c>
      <c r="C364" s="1">
        <f>SUMPRODUCT(C131:C140,V131:V140)</f>
        <v>0</v>
      </c>
      <c r="D364" s="1">
        <f>SUMPRODUCT(C131:C140,W131:W140)</f>
        <v>0</v>
      </c>
      <c r="E364" s="1">
        <f>SUMPRODUCT(C131:C140,X131:X140)</f>
        <v>0</v>
      </c>
    </row>
    <row r="365" spans="1:5" hidden="1" x14ac:dyDescent="0.2">
      <c r="A365" s="1" t="s">
        <v>30</v>
      </c>
      <c r="B365" s="1">
        <v>2</v>
      </c>
      <c r="C365" s="1">
        <f>SUMPRODUCT(C145:C154,V145:V154)</f>
        <v>980</v>
      </c>
      <c r="D365" s="1">
        <f>SUMPRODUCT(C145:C154,W145:W154)</f>
        <v>520</v>
      </c>
      <c r="E365" s="1">
        <f>SUMPRODUCT(C145:C154,X145:X154)</f>
        <v>0</v>
      </c>
    </row>
    <row r="366" spans="1:5" hidden="1" x14ac:dyDescent="0.2">
      <c r="A366" s="1" t="s">
        <v>31</v>
      </c>
      <c r="B366" s="1">
        <v>2</v>
      </c>
      <c r="C366" s="1">
        <f>SUMPRODUCT(C159:C168,V159:V168)</f>
        <v>420</v>
      </c>
      <c r="D366" s="1">
        <f>SUMPRODUCT(C159:C168,W159:W168)</f>
        <v>280</v>
      </c>
      <c r="E366" s="1">
        <f>SUMPRODUCT(C159:C168,X159:X168)</f>
        <v>0</v>
      </c>
    </row>
    <row r="367" spans="1:5" hidden="1" x14ac:dyDescent="0.2">
      <c r="A367" s="1" t="s">
        <v>34</v>
      </c>
      <c r="B367" s="1">
        <v>2</v>
      </c>
      <c r="C367" s="1">
        <f>SUMPRODUCT(C173:C182,V173:V182)</f>
        <v>180</v>
      </c>
      <c r="D367" s="1">
        <f>SUMPRODUCT(C173:C182,W173:W182)</f>
        <v>120</v>
      </c>
      <c r="E367" s="1">
        <f>SUMPRODUCT(C173:C182,X173:X182)</f>
        <v>0</v>
      </c>
    </row>
    <row r="368" spans="1:5" hidden="1" x14ac:dyDescent="0.2">
      <c r="A368" s="1" t="s">
        <v>32</v>
      </c>
      <c r="B368" s="1">
        <v>2</v>
      </c>
      <c r="C368" s="1">
        <f>SUMPRODUCT(C187:C196,V187:V196)</f>
        <v>0</v>
      </c>
      <c r="D368" s="1">
        <f>SUMPRODUCT(C187:C196,W187:W196)</f>
        <v>0</v>
      </c>
      <c r="E368" s="1">
        <f>SUMPRODUCT(C187:C196,X187:X196)</f>
        <v>0</v>
      </c>
    </row>
    <row r="369" spans="1:5" hidden="1" x14ac:dyDescent="0.2">
      <c r="A369" s="7" t="s">
        <v>33</v>
      </c>
      <c r="B369" s="7">
        <v>2</v>
      </c>
      <c r="C369" s="1">
        <f>SUMPRODUCT(C201:C210,V201:V210)</f>
        <v>0</v>
      </c>
      <c r="D369" s="1">
        <f>SUMPRODUCT(C201:C210,W201:W210)</f>
        <v>0</v>
      </c>
      <c r="E369" s="1">
        <f>SUMPRODUCT(C201:C210,X201:X210)</f>
        <v>0</v>
      </c>
    </row>
    <row r="370" spans="1:5" hidden="1" x14ac:dyDescent="0.2">
      <c r="A370" s="1" t="s">
        <v>28</v>
      </c>
      <c r="B370" s="1">
        <v>3</v>
      </c>
      <c r="C370" s="1">
        <f>SUMPRODUCT(C217:C226,V217:V226)</f>
        <v>0</v>
      </c>
      <c r="D370" s="1">
        <f>SUMPRODUCT(C217:C226,W217:W226)</f>
        <v>0</v>
      </c>
      <c r="E370" s="1">
        <f>SUMPRODUCT(C217:C226,X217:X226)</f>
        <v>0</v>
      </c>
    </row>
    <row r="371" spans="1:5" hidden="1" x14ac:dyDescent="0.2">
      <c r="A371" s="1" t="s">
        <v>29</v>
      </c>
      <c r="B371" s="1">
        <v>3</v>
      </c>
      <c r="C371" s="1">
        <f>SUMPRODUCT(C231:C240,V231:V240)</f>
        <v>0</v>
      </c>
      <c r="D371" s="1">
        <f>SUMPRODUCT(C231:C240,W231:W240)</f>
        <v>0</v>
      </c>
      <c r="E371" s="1">
        <f>SUMPRODUCT(C231:C240,X231:X240)</f>
        <v>0</v>
      </c>
    </row>
    <row r="372" spans="1:5" hidden="1" x14ac:dyDescent="0.2">
      <c r="A372" s="1" t="s">
        <v>30</v>
      </c>
      <c r="B372" s="1">
        <v>3</v>
      </c>
      <c r="C372" s="1">
        <f>SUMPRODUCT(C245:C254,V245:V254)</f>
        <v>1005</v>
      </c>
      <c r="D372" s="1">
        <f>SUMPRODUCT(C245:C254,W245:W254)</f>
        <v>495</v>
      </c>
      <c r="E372" s="1">
        <f>SUMPRODUCT(C245:C254,X245:X254)</f>
        <v>0</v>
      </c>
    </row>
    <row r="373" spans="1:5" hidden="1" x14ac:dyDescent="0.2">
      <c r="A373" s="1" t="s">
        <v>31</v>
      </c>
      <c r="B373" s="1">
        <v>3</v>
      </c>
      <c r="C373" s="1">
        <f>SUMPRODUCT(C259:C268,V259:V268)</f>
        <v>720</v>
      </c>
      <c r="D373" s="1">
        <f>SUMPRODUCT(C259:C268,W259:W268)</f>
        <v>480</v>
      </c>
      <c r="E373" s="1">
        <f>SUMPRODUCT(C259:C268,X259:X268)</f>
        <v>0</v>
      </c>
    </row>
    <row r="374" spans="1:5" hidden="1" x14ac:dyDescent="0.2">
      <c r="A374" s="1" t="s">
        <v>34</v>
      </c>
      <c r="B374" s="1">
        <v>3</v>
      </c>
      <c r="C374" s="1">
        <f>SUMPRODUCT(C273:C282,V273:V282)</f>
        <v>180</v>
      </c>
      <c r="D374" s="1">
        <f>SUMPRODUCT(C273:C282,W273:W282)</f>
        <v>120</v>
      </c>
      <c r="E374" s="1">
        <f>SUMPRODUCT(C273:C282,X273:X282)</f>
        <v>0</v>
      </c>
    </row>
    <row r="375" spans="1:5" hidden="1" x14ac:dyDescent="0.2">
      <c r="A375" s="1" t="s">
        <v>32</v>
      </c>
      <c r="B375" s="1">
        <v>3</v>
      </c>
      <c r="C375" s="1">
        <f>SUMPRODUCT(C287:C296,V287:V296)</f>
        <v>0</v>
      </c>
      <c r="D375" s="1">
        <f>SUMPRODUCT(C287:C296,W287:W296)</f>
        <v>0</v>
      </c>
      <c r="E375" s="1">
        <f>SUMPRODUCT(C287:C296,X287:X296)</f>
        <v>0</v>
      </c>
    </row>
    <row r="376" spans="1:5" hidden="1" x14ac:dyDescent="0.2">
      <c r="A376" s="1" t="s">
        <v>33</v>
      </c>
      <c r="B376" s="1">
        <v>3</v>
      </c>
      <c r="C376" s="1">
        <f>SUMPRODUCT(C301:C310,V301:V310)</f>
        <v>0</v>
      </c>
      <c r="D376" s="1">
        <f>SUMPRODUCT(C301:C310,W301:W310)</f>
        <v>0</v>
      </c>
      <c r="E376" s="1">
        <f>SUMPRODUCT(C301:C310,X301:X310)</f>
        <v>0</v>
      </c>
    </row>
    <row r="377" spans="1:5" hidden="1" x14ac:dyDescent="0.2">
      <c r="A377" s="8" t="s">
        <v>28</v>
      </c>
      <c r="B377" s="8">
        <v>4</v>
      </c>
      <c r="C377" s="8"/>
      <c r="D377" s="8"/>
      <c r="E377" s="8"/>
    </row>
    <row r="378" spans="1:5" hidden="1" x14ac:dyDescent="0.2">
      <c r="A378" s="1" t="s">
        <v>29</v>
      </c>
      <c r="B378" s="1">
        <v>4</v>
      </c>
      <c r="C378" s="1"/>
      <c r="D378" s="1"/>
      <c r="E378" s="1"/>
    </row>
    <row r="379" spans="1:5" hidden="1" x14ac:dyDescent="0.2">
      <c r="A379" s="1" t="s">
        <v>30</v>
      </c>
      <c r="B379" s="1">
        <v>4</v>
      </c>
      <c r="C379" s="1"/>
      <c r="D379" s="1"/>
      <c r="E379" s="1"/>
    </row>
    <row r="380" spans="1:5" hidden="1" x14ac:dyDescent="0.2">
      <c r="A380" s="1" t="s">
        <v>31</v>
      </c>
      <c r="B380" s="1">
        <v>4</v>
      </c>
      <c r="C380" s="1"/>
      <c r="D380" s="1"/>
      <c r="E380" s="1"/>
    </row>
    <row r="381" spans="1:5" hidden="1" x14ac:dyDescent="0.2">
      <c r="A381" s="1" t="s">
        <v>34</v>
      </c>
      <c r="B381" s="1">
        <v>4</v>
      </c>
      <c r="C381" s="1"/>
      <c r="D381" s="1"/>
      <c r="E381" s="1"/>
    </row>
    <row r="382" spans="1:5" hidden="1" x14ac:dyDescent="0.2">
      <c r="A382" s="1" t="s">
        <v>32</v>
      </c>
      <c r="B382" s="1">
        <v>4</v>
      </c>
      <c r="C382" s="1"/>
      <c r="D382" s="1"/>
      <c r="E382" s="1"/>
    </row>
    <row r="383" spans="1:5" hidden="1" x14ac:dyDescent="0.2">
      <c r="A383" s="7" t="s">
        <v>33</v>
      </c>
      <c r="B383" s="7">
        <v>4</v>
      </c>
      <c r="C383" s="7"/>
      <c r="D383" s="7"/>
      <c r="E383" s="7"/>
    </row>
    <row r="384" spans="1:5" hidden="1" x14ac:dyDescent="0.2">
      <c r="A384" s="1" t="s">
        <v>28</v>
      </c>
      <c r="B384" s="1">
        <v>5</v>
      </c>
      <c r="C384" s="8"/>
      <c r="D384" s="8"/>
      <c r="E384" s="8"/>
    </row>
    <row r="385" spans="1:5" hidden="1" x14ac:dyDescent="0.2">
      <c r="A385" s="1" t="s">
        <v>29</v>
      </c>
      <c r="B385" s="1">
        <v>5</v>
      </c>
      <c r="C385" s="1"/>
      <c r="D385" s="1"/>
      <c r="E385" s="1"/>
    </row>
    <row r="386" spans="1:5" hidden="1" x14ac:dyDescent="0.2">
      <c r="A386" s="1" t="s">
        <v>30</v>
      </c>
      <c r="B386" s="1">
        <v>5</v>
      </c>
      <c r="C386" s="1"/>
      <c r="D386" s="1"/>
      <c r="E386" s="1"/>
    </row>
    <row r="387" spans="1:5" hidden="1" x14ac:dyDescent="0.2">
      <c r="A387" s="1" t="s">
        <v>31</v>
      </c>
      <c r="B387" s="1">
        <v>5</v>
      </c>
      <c r="C387" s="1"/>
      <c r="D387" s="1"/>
      <c r="E387" s="1"/>
    </row>
    <row r="388" spans="1:5" hidden="1" x14ac:dyDescent="0.2">
      <c r="A388" s="1" t="s">
        <v>34</v>
      </c>
      <c r="B388" s="1">
        <v>5</v>
      </c>
      <c r="C388" s="1"/>
      <c r="D388" s="1"/>
      <c r="E388" s="1"/>
    </row>
    <row r="389" spans="1:5" hidden="1" x14ac:dyDescent="0.2">
      <c r="A389" s="1" t="s">
        <v>32</v>
      </c>
      <c r="B389" s="1">
        <v>5</v>
      </c>
      <c r="C389" s="1"/>
      <c r="D389" s="1"/>
      <c r="E389" s="1"/>
    </row>
    <row r="390" spans="1:5" hidden="1" x14ac:dyDescent="0.2">
      <c r="A390" s="1" t="s">
        <v>33</v>
      </c>
      <c r="B390" s="1">
        <v>5</v>
      </c>
      <c r="C390" s="7"/>
      <c r="D390" s="7"/>
      <c r="E390" s="7"/>
    </row>
    <row r="391" spans="1:5" hidden="1" x14ac:dyDescent="0.2">
      <c r="A391" s="8" t="s">
        <v>28</v>
      </c>
      <c r="B391" s="8">
        <v>6</v>
      </c>
      <c r="C391" s="8"/>
      <c r="D391" s="8"/>
      <c r="E391" s="8"/>
    </row>
    <row r="392" spans="1:5" hidden="1" x14ac:dyDescent="0.2">
      <c r="A392" s="1" t="s">
        <v>29</v>
      </c>
      <c r="B392" s="1">
        <v>6</v>
      </c>
      <c r="C392" s="1"/>
      <c r="D392" s="1"/>
      <c r="E392" s="1"/>
    </row>
    <row r="393" spans="1:5" hidden="1" x14ac:dyDescent="0.2">
      <c r="A393" s="1" t="s">
        <v>30</v>
      </c>
      <c r="B393" s="1">
        <v>6</v>
      </c>
      <c r="C393" s="1"/>
      <c r="D393" s="1"/>
      <c r="E393" s="1"/>
    </row>
    <row r="394" spans="1:5" hidden="1" x14ac:dyDescent="0.2">
      <c r="A394" s="1" t="s">
        <v>31</v>
      </c>
      <c r="B394" s="1">
        <v>6</v>
      </c>
      <c r="C394" s="1"/>
      <c r="D394" s="1"/>
      <c r="E394" s="1"/>
    </row>
    <row r="395" spans="1:5" hidden="1" x14ac:dyDescent="0.2">
      <c r="A395" s="1" t="s">
        <v>34</v>
      </c>
      <c r="B395" s="1">
        <v>6</v>
      </c>
      <c r="C395" s="1"/>
      <c r="D395" s="1"/>
      <c r="E395" s="1"/>
    </row>
    <row r="396" spans="1:5" hidden="1" x14ac:dyDescent="0.2">
      <c r="A396" s="1" t="s">
        <v>32</v>
      </c>
      <c r="B396" s="1">
        <v>6</v>
      </c>
      <c r="C396" s="1"/>
      <c r="D396" s="1"/>
      <c r="E396" s="1"/>
    </row>
    <row r="397" spans="1:5" hidden="1" x14ac:dyDescent="0.2">
      <c r="A397" s="7" t="s">
        <v>33</v>
      </c>
      <c r="B397" s="7">
        <v>6</v>
      </c>
      <c r="C397" s="7"/>
      <c r="D397" s="7"/>
      <c r="E397" s="7"/>
    </row>
    <row r="398" spans="1:5" hidden="1" x14ac:dyDescent="0.2">
      <c r="A398" s="8" t="s">
        <v>28</v>
      </c>
      <c r="B398" s="8">
        <v>7</v>
      </c>
      <c r="C398" s="8"/>
      <c r="D398" s="8"/>
      <c r="E398" s="8"/>
    </row>
    <row r="399" spans="1:5" hidden="1" x14ac:dyDescent="0.2">
      <c r="A399" s="1" t="s">
        <v>29</v>
      </c>
      <c r="B399" s="1">
        <v>7</v>
      </c>
      <c r="C399" s="1"/>
      <c r="D399" s="1"/>
      <c r="E399" s="1"/>
    </row>
    <row r="400" spans="1:5" hidden="1" x14ac:dyDescent="0.2">
      <c r="A400" s="1" t="s">
        <v>30</v>
      </c>
      <c r="B400" s="1">
        <v>7</v>
      </c>
      <c r="C400" s="1"/>
      <c r="D400" s="1"/>
      <c r="E400" s="1"/>
    </row>
    <row r="401" spans="1:5" hidden="1" x14ac:dyDescent="0.2">
      <c r="A401" s="1" t="s">
        <v>31</v>
      </c>
      <c r="B401" s="1">
        <v>7</v>
      </c>
      <c r="C401" s="1"/>
      <c r="D401" s="1"/>
      <c r="E401" s="1"/>
    </row>
    <row r="402" spans="1:5" hidden="1" x14ac:dyDescent="0.2">
      <c r="A402" s="1" t="s">
        <v>34</v>
      </c>
      <c r="B402" s="1">
        <v>7</v>
      </c>
      <c r="C402" s="1"/>
      <c r="D402" s="1"/>
      <c r="E402" s="1"/>
    </row>
    <row r="403" spans="1:5" hidden="1" x14ac:dyDescent="0.2">
      <c r="A403" s="1" t="s">
        <v>32</v>
      </c>
      <c r="B403" s="1">
        <v>7</v>
      </c>
      <c r="C403" s="1"/>
      <c r="D403" s="1"/>
      <c r="E403" s="1"/>
    </row>
    <row r="404" spans="1:5" hidden="1" x14ac:dyDescent="0.2">
      <c r="A404" s="7" t="s">
        <v>33</v>
      </c>
      <c r="B404" s="7">
        <v>7</v>
      </c>
      <c r="C404" s="7"/>
      <c r="D404" s="7"/>
      <c r="E404" s="7"/>
    </row>
    <row r="405" spans="1:5" hidden="1" x14ac:dyDescent="0.2">
      <c r="A405" s="11" t="s">
        <v>43</v>
      </c>
      <c r="B405" s="11"/>
      <c r="C405" s="12">
        <f>SUM(C356:C404)</f>
        <v>4915</v>
      </c>
      <c r="D405" s="12">
        <f>SUM(D356:D404)</f>
        <v>3085</v>
      </c>
      <c r="E405" s="11">
        <f>SUM(E356:E404)</f>
        <v>0</v>
      </c>
    </row>
    <row r="406" spans="1:5" hidden="1" x14ac:dyDescent="0.2"/>
    <row r="407" spans="1:5" hidden="1" x14ac:dyDescent="0.2"/>
    <row r="411" spans="1:5" ht="16" customHeight="1" x14ac:dyDescent="0.2">
      <c r="A411" s="2"/>
    </row>
    <row r="412" spans="1:5" ht="16" customHeight="1" x14ac:dyDescent="0.2"/>
    <row r="413" spans="1:5" ht="16" customHeight="1" x14ac:dyDescent="0.2"/>
    <row r="414" spans="1:5" ht="16" hidden="1" customHeight="1" x14ac:dyDescent="0.2">
      <c r="D414" s="6" t="s">
        <v>45</v>
      </c>
      <c r="E414" t="e">
        <f ca="1">OFFSET($E$420,0,0,COUNTA($E$420:$E$432),1)</f>
        <v>#VALUE!</v>
      </c>
    </row>
    <row r="415" spans="1:5" ht="16" hidden="1" customHeight="1" x14ac:dyDescent="0.2">
      <c r="D415" s="6" t="s">
        <v>51</v>
      </c>
      <c r="E415" t="str">
        <f ca="1">OFFSET(C419,MATCH(B1,A420:A452,0),0,COUNTIF(A420:A452,B1),1)</f>
        <v>brak</v>
      </c>
    </row>
    <row r="416" spans="1:5" ht="16" hidden="1" customHeight="1" x14ac:dyDescent="0.2"/>
    <row r="417" spans="1:16" ht="16" hidden="1" customHeight="1" x14ac:dyDescent="0.2"/>
    <row r="418" spans="1:16" ht="16" hidden="1" customHeight="1" x14ac:dyDescent="0.2"/>
    <row r="419" spans="1:16" ht="16" hidden="1" customHeight="1" x14ac:dyDescent="0.2">
      <c r="A419" s="75" t="s">
        <v>45</v>
      </c>
      <c r="B419" s="2" t="s">
        <v>52</v>
      </c>
      <c r="C419" s="2" t="s">
        <v>51</v>
      </c>
      <c r="E419" s="2" t="s">
        <v>45</v>
      </c>
      <c r="F419" s="2"/>
      <c r="L419" s="2" t="s">
        <v>14</v>
      </c>
      <c r="M419" s="2"/>
      <c r="N419" s="2" t="s">
        <v>17</v>
      </c>
      <c r="O419" s="2"/>
      <c r="P419" s="2" t="s">
        <v>21</v>
      </c>
    </row>
    <row r="420" spans="1:16" ht="16" hidden="1" customHeight="1" x14ac:dyDescent="0.2">
      <c r="A420" s="76" t="s">
        <v>46</v>
      </c>
      <c r="B420" t="s">
        <v>53</v>
      </c>
      <c r="C420" s="74" t="s">
        <v>55</v>
      </c>
      <c r="D420" s="4"/>
      <c r="E420" s="76" t="s">
        <v>46</v>
      </c>
      <c r="F420" s="2"/>
      <c r="G420" s="2"/>
      <c r="L420" t="s">
        <v>15</v>
      </c>
      <c r="N420" t="s">
        <v>18</v>
      </c>
    </row>
    <row r="421" spans="1:16" ht="16" hidden="1" customHeight="1" x14ac:dyDescent="0.2">
      <c r="A421" s="76" t="s">
        <v>49</v>
      </c>
      <c r="B421" t="s">
        <v>53</v>
      </c>
      <c r="C421" s="74" t="s">
        <v>57</v>
      </c>
      <c r="E421" s="76" t="s">
        <v>49</v>
      </c>
      <c r="F421" s="3"/>
      <c r="G421" s="5"/>
      <c r="L421" t="s">
        <v>16</v>
      </c>
      <c r="N421" t="s">
        <v>19</v>
      </c>
      <c r="P421" t="s">
        <v>22</v>
      </c>
    </row>
    <row r="422" spans="1:16" ht="16" hidden="1" customHeight="1" x14ac:dyDescent="0.2">
      <c r="A422" s="76" t="s">
        <v>49</v>
      </c>
      <c r="B422" t="s">
        <v>53</v>
      </c>
      <c r="C422" s="74" t="s">
        <v>58</v>
      </c>
      <c r="E422" s="76" t="s">
        <v>50</v>
      </c>
      <c r="F422" s="3"/>
      <c r="G422" s="3"/>
      <c r="L422" t="s">
        <v>20</v>
      </c>
      <c r="P422" t="s">
        <v>23</v>
      </c>
    </row>
    <row r="423" spans="1:16" ht="16" hidden="1" customHeight="1" x14ac:dyDescent="0.2">
      <c r="A423" s="76" t="s">
        <v>49</v>
      </c>
      <c r="B423" t="s">
        <v>53</v>
      </c>
      <c r="C423" s="74" t="s">
        <v>56</v>
      </c>
      <c r="E423" s="76" t="s">
        <v>48</v>
      </c>
      <c r="F423" s="5"/>
      <c r="G423" s="3"/>
      <c r="P423" t="s">
        <v>24</v>
      </c>
    </row>
    <row r="424" spans="1:16" ht="16" hidden="1" customHeight="1" x14ac:dyDescent="0.2">
      <c r="A424" s="76" t="s">
        <v>49</v>
      </c>
      <c r="B424" t="s">
        <v>53</v>
      </c>
      <c r="C424" s="74" t="s">
        <v>60</v>
      </c>
      <c r="E424" s="76" t="s">
        <v>47</v>
      </c>
      <c r="F424" s="3"/>
      <c r="G424" s="3"/>
      <c r="P424" t="s">
        <v>25</v>
      </c>
    </row>
    <row r="425" spans="1:16" ht="16" hidden="1" customHeight="1" x14ac:dyDescent="0.2">
      <c r="A425" s="76" t="s">
        <v>49</v>
      </c>
      <c r="B425" t="s">
        <v>53</v>
      </c>
      <c r="C425" s="74" t="s">
        <v>59</v>
      </c>
      <c r="E425" s="76"/>
      <c r="F425" s="3"/>
      <c r="G425" s="3"/>
    </row>
    <row r="426" spans="1:16" ht="16" hidden="1" customHeight="1" x14ac:dyDescent="0.2">
      <c r="A426" s="76" t="s">
        <v>50</v>
      </c>
      <c r="B426" t="s">
        <v>53</v>
      </c>
      <c r="C426" s="74" t="s">
        <v>54</v>
      </c>
      <c r="E426" s="77"/>
      <c r="F426" s="3"/>
      <c r="G426" s="3"/>
      <c r="L426" s="2" t="s">
        <v>69</v>
      </c>
      <c r="N426" s="2" t="s">
        <v>110</v>
      </c>
    </row>
    <row r="427" spans="1:16" ht="16" hidden="1" customHeight="1" x14ac:dyDescent="0.2">
      <c r="A427" s="76" t="s">
        <v>48</v>
      </c>
      <c r="B427" t="s">
        <v>53</v>
      </c>
      <c r="C427" s="74" t="s">
        <v>61</v>
      </c>
      <c r="E427" s="77"/>
      <c r="F427" s="3"/>
      <c r="G427" s="3"/>
      <c r="L427" t="s">
        <v>74</v>
      </c>
      <c r="N427" t="s">
        <v>72</v>
      </c>
    </row>
    <row r="428" spans="1:16" ht="16" hidden="1" customHeight="1" x14ac:dyDescent="0.2">
      <c r="A428" s="76" t="s">
        <v>48</v>
      </c>
      <c r="B428" t="s">
        <v>53</v>
      </c>
      <c r="C428" s="74" t="s">
        <v>62</v>
      </c>
      <c r="E428" s="77"/>
      <c r="F428" s="3"/>
      <c r="G428" s="3"/>
      <c r="L428" t="s">
        <v>75</v>
      </c>
      <c r="N428" t="s">
        <v>111</v>
      </c>
    </row>
    <row r="429" spans="1:16" ht="16" hidden="1" customHeight="1" x14ac:dyDescent="0.2">
      <c r="A429" s="76" t="s">
        <v>47</v>
      </c>
      <c r="B429" t="s">
        <v>53</v>
      </c>
      <c r="C429" s="74" t="s">
        <v>63</v>
      </c>
      <c r="E429" s="77"/>
      <c r="F429" s="3"/>
      <c r="G429" s="3"/>
    </row>
    <row r="430" spans="1:16" ht="16" hidden="1" customHeight="1" x14ac:dyDescent="0.2">
      <c r="A430" s="76" t="s">
        <v>47</v>
      </c>
      <c r="B430" t="s">
        <v>53</v>
      </c>
      <c r="C430" s="74" t="s">
        <v>64</v>
      </c>
      <c r="E430" s="77"/>
      <c r="F430" s="3"/>
      <c r="G430" s="3"/>
    </row>
    <row r="431" spans="1:16" ht="16" hidden="1" customHeight="1" x14ac:dyDescent="0.2">
      <c r="A431" s="76" t="s">
        <v>47</v>
      </c>
      <c r="B431" t="s">
        <v>53</v>
      </c>
      <c r="C431" s="74" t="s">
        <v>65</v>
      </c>
      <c r="E431" s="77"/>
    </row>
    <row r="432" spans="1:16" ht="16" hidden="1" customHeight="1" x14ac:dyDescent="0.2">
      <c r="A432" s="76" t="s">
        <v>47</v>
      </c>
      <c r="B432" t="s">
        <v>53</v>
      </c>
      <c r="C432" s="74" t="s">
        <v>66</v>
      </c>
      <c r="E432" s="77"/>
    </row>
    <row r="433" spans="1:1" ht="16" hidden="1" customHeight="1" x14ac:dyDescent="0.2">
      <c r="A433" s="77"/>
    </row>
    <row r="434" spans="1:1" ht="16" hidden="1" customHeight="1" x14ac:dyDescent="0.2">
      <c r="A434" s="77"/>
    </row>
    <row r="435" spans="1:1" ht="16" hidden="1" customHeight="1" x14ac:dyDescent="0.2">
      <c r="A435" s="77"/>
    </row>
    <row r="436" spans="1:1" ht="16" hidden="1" customHeight="1" x14ac:dyDescent="0.2">
      <c r="A436" s="77"/>
    </row>
    <row r="437" spans="1:1" hidden="1" x14ac:dyDescent="0.2">
      <c r="A437" s="77"/>
    </row>
    <row r="438" spans="1:1" hidden="1" x14ac:dyDescent="0.2">
      <c r="A438" s="77"/>
    </row>
    <row r="439" spans="1:1" hidden="1" x14ac:dyDescent="0.2">
      <c r="A439" s="77"/>
    </row>
    <row r="440" spans="1:1" hidden="1" x14ac:dyDescent="0.2">
      <c r="A440" s="77"/>
    </row>
    <row r="441" spans="1:1" hidden="1" x14ac:dyDescent="0.2">
      <c r="A441" s="77"/>
    </row>
    <row r="442" spans="1:1" hidden="1" x14ac:dyDescent="0.2">
      <c r="A442" s="77"/>
    </row>
    <row r="443" spans="1:1" hidden="1" x14ac:dyDescent="0.2">
      <c r="A443" s="77"/>
    </row>
    <row r="444" spans="1:1" hidden="1" x14ac:dyDescent="0.2">
      <c r="A444" s="77"/>
    </row>
    <row r="445" spans="1:1" hidden="1" x14ac:dyDescent="0.2">
      <c r="A445" s="77"/>
    </row>
    <row r="446" spans="1:1" hidden="1" x14ac:dyDescent="0.2">
      <c r="A446" s="77"/>
    </row>
    <row r="447" spans="1:1" hidden="1" x14ac:dyDescent="0.2">
      <c r="A447" s="77"/>
    </row>
    <row r="448" spans="1:1" hidden="1" x14ac:dyDescent="0.2">
      <c r="A448" s="77"/>
    </row>
    <row r="449" spans="1:1" hidden="1" x14ac:dyDescent="0.2">
      <c r="A449" s="77"/>
    </row>
    <row r="450" spans="1:1" hidden="1" x14ac:dyDescent="0.2">
      <c r="A450" s="77"/>
    </row>
    <row r="451" spans="1:1" hidden="1" x14ac:dyDescent="0.2">
      <c r="A451" s="77"/>
    </row>
    <row r="452" spans="1:1" hidden="1" x14ac:dyDescent="0.2">
      <c r="A452" s="77"/>
    </row>
  </sheetData>
  <sheetProtection formatCells="0" formatColumns="0" formatRows="0"/>
  <protectedRanges>
    <protectedRange sqref="U17:U26 U31:U40 U45:U54 U59:U68 U73:U82 U87:U96 U101:U110" name="Kolumna U1"/>
    <protectedRange sqref="S17:S26 S31:S40 S45:S54 S59:S68 S73:S82 S87:S96 S101:S110 S117:S126 S131:S140 S145:S154 S159:S168 S173:S182 S187:S196 S201:S210 S217:S226 S231:S240 S245:S254 S259:S268 S273:S282 S287:S296 S301:S310" name="sem1a_1"/>
    <protectedRange sqref="B259:B260 V261:X268 V245:X254 B287:B288 V289:X296 B261:C268 M259:M268 O259:Q268 B273:B282 M273:M282 O273:Q282 B289:C296 M287:M296 O287:Q296" name="semestr3b"/>
    <protectedRange sqref="B226:C226 V225:X226 V240:X240 V245:X254 M217:M226 O217:Q226 B217:B225 M231:M240 O231:Q240 B231:B240 B245:C254 M245:M254 O245:Q254" name="semestr3a"/>
    <protectedRange sqref="V187:X196 B173:B182 M173:M182 O173:Q182 B187:C196 O187:Q196 M187:M196" name="semestr2b"/>
    <protectedRange sqref="B126:C126 V125:X126 V131:X140 V150:X154 B150:C154 V164:X168 B164:C168 M117:M126 O117:Q126 B117:B125 M131:M140 O131:Q140 B131:C140 B145:B149 M145:M154 O145:Q154 B159:B163 M159:M168 O159:Q168" name="semestr2a"/>
    <protectedRange sqref="V31:X40 V45:X54 V159:X163 C259:C260 V17:X26 V73:X82 V117:X124 V145:X149 V173:X182 V217:X224 V231:X239 V259:X260 V273:X282 V59:X68 C287:C288 V287:X288 U301:X310 U201:X210 U101:X110 A73:A82 A87:A96 A101:A110 M17:M26 O17:Q26 G17:H26 A17:C26 O31:Q40 G31:H40 M31:M40 A31:C40 O45:Q54 G45:H54 M45:M54 A45:C54 G59:H68 M59:M68 O59:Q68 A59:C68 C73:C82 G73:H82 G87:H96 C101:C110 G101:H110 A117:A126 A131:A140 A145:A154 A159:A168 A173:A182 A187:A196 A201:A210 A217:A226 A231:A240 A245:A254 A259:A268 A273:A282 A287:A296 A301:A310 C117:C125 G117:H126 G131:H140 C145:C149 G145:H154 G159:H168 C159:C163 C173:C182 G173:H182 G187:H196 C201:C210 G201:H210 C217:C225 G217:H226 C231:C240 G231:H240 G245:H254 G259:H268 C273:C282 G273:H282 G287:H296 C301:C310 G301:H310" name="semestr1a"/>
    <protectedRange sqref="B1:N9" name="Nagłówek"/>
    <protectedRange sqref="V87:X96 B73:B82 M73:M82 O73:Q82 B87:C96 O87:Q96 M87:M96 B101:B110 M101:M110 O101:Q110" name="semestr1b"/>
    <protectedRange sqref="O101:Q110" name="semestr1c"/>
    <protectedRange sqref="U117:U126 U131:U140 U145:U154 U159:U168 U173:U182 U187:U196 U201:U210 U217:U226 U231:U240 U245:U254 U259:U268 U273:U282 U287:U296 U301:U310" name="kolumnaU2i3"/>
  </protectedRanges>
  <mergeCells count="127">
    <mergeCell ref="B7:M7"/>
    <mergeCell ref="B8:M8"/>
    <mergeCell ref="B9:M9"/>
    <mergeCell ref="C354:E354"/>
    <mergeCell ref="A354:A355"/>
    <mergeCell ref="B354:B355"/>
    <mergeCell ref="B1:M1"/>
    <mergeCell ref="B2:M2"/>
    <mergeCell ref="B3:M3"/>
    <mergeCell ref="B5:L5"/>
    <mergeCell ref="K11:Q11"/>
    <mergeCell ref="A116:X116"/>
    <mergeCell ref="X12:X14"/>
    <mergeCell ref="W12:W14"/>
    <mergeCell ref="V12:V14"/>
    <mergeCell ref="U10:U14"/>
    <mergeCell ref="V10:X11"/>
    <mergeCell ref="A130:X130"/>
    <mergeCell ref="A144:X144"/>
    <mergeCell ref="A15:X15"/>
    <mergeCell ref="A30:X30"/>
    <mergeCell ref="A16:X16"/>
    <mergeCell ref="A215:X215"/>
    <mergeCell ref="A86:X86"/>
    <mergeCell ref="R13:T13"/>
    <mergeCell ref="I10:T10"/>
    <mergeCell ref="M13:M14"/>
    <mergeCell ref="K12:K14"/>
    <mergeCell ref="Q12:Q14"/>
    <mergeCell ref="I11:I14"/>
    <mergeCell ref="R11:T12"/>
    <mergeCell ref="B4:M4"/>
    <mergeCell ref="A7:A9"/>
    <mergeCell ref="B6:L6"/>
    <mergeCell ref="A10:A14"/>
    <mergeCell ref="B10:B14"/>
    <mergeCell ref="L13:L14"/>
    <mergeCell ref="C10:F10"/>
    <mergeCell ref="G10:G14"/>
    <mergeCell ref="J11:J14"/>
    <mergeCell ref="H10:H14"/>
    <mergeCell ref="N13:P13"/>
    <mergeCell ref="L12:P12"/>
    <mergeCell ref="C11:C14"/>
    <mergeCell ref="D11:D14"/>
    <mergeCell ref="E11:E14"/>
    <mergeCell ref="F11:F14"/>
    <mergeCell ref="P1:X5"/>
    <mergeCell ref="A100:X100"/>
    <mergeCell ref="A58:X58"/>
    <mergeCell ref="A72:X72"/>
    <mergeCell ref="A44:X44"/>
    <mergeCell ref="A115:X115"/>
    <mergeCell ref="A216:X216"/>
    <mergeCell ref="A230:X230"/>
    <mergeCell ref="A244:X244"/>
    <mergeCell ref="A258:X258"/>
    <mergeCell ref="A158:X158"/>
    <mergeCell ref="A172:X172"/>
    <mergeCell ref="A186:X186"/>
    <mergeCell ref="A200:X200"/>
    <mergeCell ref="A272:X272"/>
    <mergeCell ref="A286:X286"/>
    <mergeCell ref="A300:X300"/>
    <mergeCell ref="G339:H339"/>
    <mergeCell ref="C332:C333"/>
    <mergeCell ref="G332:H333"/>
    <mergeCell ref="D335:D336"/>
    <mergeCell ref="E335:E336"/>
    <mergeCell ref="F335:F336"/>
    <mergeCell ref="K332:M332"/>
    <mergeCell ref="G334:H334"/>
    <mergeCell ref="K334:M334"/>
    <mergeCell ref="C322:D322"/>
    <mergeCell ref="E322:F322"/>
    <mergeCell ref="G322:H324"/>
    <mergeCell ref="K330:M330"/>
    <mergeCell ref="K331:M331"/>
    <mergeCell ref="G325:H325"/>
    <mergeCell ref="G335:H336"/>
    <mergeCell ref="G326:H327"/>
    <mergeCell ref="G328:H328"/>
    <mergeCell ref="G329:H329"/>
    <mergeCell ref="G330:H331"/>
    <mergeCell ref="G337:H337"/>
    <mergeCell ref="D326:D327"/>
    <mergeCell ref="E326:E327"/>
    <mergeCell ref="F326:F327"/>
    <mergeCell ref="C330:C331"/>
    <mergeCell ref="A324:B324"/>
    <mergeCell ref="C323:C324"/>
    <mergeCell ref="C326:C327"/>
    <mergeCell ref="A337:B337"/>
    <mergeCell ref="A338:B338"/>
    <mergeCell ref="C335:C336"/>
    <mergeCell ref="A335:B335"/>
    <mergeCell ref="A336:B336"/>
    <mergeCell ref="D332:D333"/>
    <mergeCell ref="E332:E333"/>
    <mergeCell ref="F332:F333"/>
    <mergeCell ref="D330:D331"/>
    <mergeCell ref="E330:E331"/>
    <mergeCell ref="F330:F331"/>
    <mergeCell ref="B350:C350"/>
    <mergeCell ref="A346:C346"/>
    <mergeCell ref="B347:C347"/>
    <mergeCell ref="B348:C348"/>
    <mergeCell ref="B349:C349"/>
    <mergeCell ref="A339:B339"/>
    <mergeCell ref="A340:B340"/>
    <mergeCell ref="G340:H340"/>
    <mergeCell ref="F323:F324"/>
    <mergeCell ref="A322:B323"/>
    <mergeCell ref="A326:B326"/>
    <mergeCell ref="A327:B327"/>
    <mergeCell ref="A328:B328"/>
    <mergeCell ref="A325:B325"/>
    <mergeCell ref="A331:B331"/>
    <mergeCell ref="A332:B332"/>
    <mergeCell ref="A333:B333"/>
    <mergeCell ref="A334:B334"/>
    <mergeCell ref="B343:C345"/>
    <mergeCell ref="D323:D324"/>
    <mergeCell ref="E323:E324"/>
    <mergeCell ref="A329:B329"/>
    <mergeCell ref="A330:B330"/>
    <mergeCell ref="G338:H338"/>
  </mergeCells>
  <dataValidations count="4">
    <dataValidation allowBlank="1" showInputMessage="1" showErrorMessage="1" sqref="V12:X14" xr:uid="{00000000-0002-0000-0000-000000000000}"/>
    <dataValidation type="list" allowBlank="1" showInputMessage="1" showErrorMessage="1" sqref="G273:G282 G287:G296 G145:G154 G259:G268 G245:G254 G231:G240 G217:G226 G201:G210 G187:G196 G173:G182 G159:G168 G45:G54 G131:G140 G117:G126 G101:G110 G87:G96 G73:G82 G59:G68 G17:G26 G31:G40 G301:G310" xr:uid="{00000000-0002-0000-0000-000001000000}">
      <formula1>$L$420:$L$422</formula1>
    </dataValidation>
    <dataValidation type="list" allowBlank="1" showInputMessage="1" showErrorMessage="1" sqref="H273:H282 H287:H296 H145:H154 H259:H268 H245:H254 H231:H240 H217:H226 H201:H210 H187:H196 H173:H182 H159:H168 H45:H54 H131:H140 H117:H126 H101:H110 H87:H96 H73:H82 H59:H68 H17:H26 H31:H40 H301:H310" xr:uid="{00000000-0002-0000-0000-000002000000}">
      <formula1>$N$420:$N$421</formula1>
    </dataValidation>
    <dataValidation type="whole" allowBlank="1" showInputMessage="1" showErrorMessage="1" sqref="U17:U26 U31:U40 U45:U54 U59:U68 U73:U82 U87:U96 U273:U282 U117:U126 U131:U140 U145:U154 U159:U168 U173:U182 U187:U196 U287:U296 U217:U226 U231:U240 U245:U254 U259:U268" xr:uid="{00000000-0002-0000-0000-000003000000}">
      <formula1>25</formula1>
      <formula2>30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3" orientation="landscape" r:id="rId1"/>
  <rowBreaks count="6" manualBreakCount="6">
    <brk id="43" max="23" man="1"/>
    <brk id="99" max="23" man="1"/>
    <brk id="157" max="23" man="1"/>
    <brk id="214" max="23" man="1"/>
    <brk id="271" max="23" man="1"/>
    <brk id="3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</sheetPr>
  <dimension ref="A1:B20"/>
  <sheetViews>
    <sheetView view="pageBreakPreview" zoomScaleNormal="100" zoomScaleSheetLayoutView="100" workbookViewId="0">
      <selection activeCell="C1" sqref="C1"/>
    </sheetView>
  </sheetViews>
  <sheetFormatPr baseColWidth="10" defaultColWidth="8.83203125" defaultRowHeight="15" x14ac:dyDescent="0.2"/>
  <cols>
    <col min="1" max="1" width="13.5" customWidth="1"/>
    <col min="2" max="2" width="64.83203125" customWidth="1"/>
  </cols>
  <sheetData>
    <row r="1" spans="1:2" ht="46.5" customHeight="1" x14ac:dyDescent="0.2">
      <c r="A1" s="261" t="s">
        <v>193</v>
      </c>
      <c r="B1" s="261"/>
    </row>
    <row r="2" spans="1:2" ht="16" thickBot="1" x14ac:dyDescent="0.25">
      <c r="A2" s="79"/>
      <c r="B2" s="80"/>
    </row>
    <row r="3" spans="1:2" ht="16" thickBot="1" x14ac:dyDescent="0.25">
      <c r="A3" s="82" t="s">
        <v>115</v>
      </c>
      <c r="B3" s="83" t="s">
        <v>116</v>
      </c>
    </row>
    <row r="4" spans="1:2" x14ac:dyDescent="0.2">
      <c r="A4" s="262" t="s">
        <v>117</v>
      </c>
      <c r="B4" s="85" t="s">
        <v>166</v>
      </c>
    </row>
    <row r="5" spans="1:2" x14ac:dyDescent="0.2">
      <c r="A5" s="260"/>
      <c r="B5" s="86" t="s">
        <v>167</v>
      </c>
    </row>
    <row r="6" spans="1:2" x14ac:dyDescent="0.2">
      <c r="A6" s="260" t="s">
        <v>119</v>
      </c>
      <c r="B6" s="86" t="s">
        <v>168</v>
      </c>
    </row>
    <row r="7" spans="1:2" x14ac:dyDescent="0.2">
      <c r="A7" s="260"/>
      <c r="B7" s="86" t="s">
        <v>169</v>
      </c>
    </row>
    <row r="8" spans="1:2" x14ac:dyDescent="0.2">
      <c r="A8" s="260" t="s">
        <v>121</v>
      </c>
      <c r="B8" s="86" t="s">
        <v>161</v>
      </c>
    </row>
    <row r="9" spans="1:2" x14ac:dyDescent="0.2">
      <c r="A9" s="260"/>
      <c r="B9" s="86" t="s">
        <v>120</v>
      </c>
    </row>
    <row r="10" spans="1:2" x14ac:dyDescent="0.2">
      <c r="A10" s="260" t="s">
        <v>122</v>
      </c>
      <c r="B10" s="86" t="s">
        <v>170</v>
      </c>
    </row>
    <row r="11" spans="1:2" x14ac:dyDescent="0.2">
      <c r="A11" s="260"/>
      <c r="B11" s="87" t="s">
        <v>171</v>
      </c>
    </row>
    <row r="12" spans="1:2" x14ac:dyDescent="0.2">
      <c r="A12" s="260" t="s">
        <v>123</v>
      </c>
      <c r="B12" s="86" t="s">
        <v>172</v>
      </c>
    </row>
    <row r="13" spans="1:2" x14ac:dyDescent="0.2">
      <c r="A13" s="260"/>
      <c r="B13" s="86" t="s">
        <v>173</v>
      </c>
    </row>
    <row r="14" spans="1:2" x14ac:dyDescent="0.2">
      <c r="A14" s="260" t="s">
        <v>124</v>
      </c>
      <c r="B14" s="86" t="s">
        <v>162</v>
      </c>
    </row>
    <row r="15" spans="1:2" x14ac:dyDescent="0.2">
      <c r="A15" s="260"/>
      <c r="B15" s="86" t="s">
        <v>163</v>
      </c>
    </row>
    <row r="16" spans="1:2" ht="16.75" customHeight="1" x14ac:dyDescent="0.2">
      <c r="A16" s="260" t="s">
        <v>125</v>
      </c>
      <c r="B16" s="86" t="s">
        <v>164</v>
      </c>
    </row>
    <row r="17" spans="1:2" x14ac:dyDescent="0.2">
      <c r="A17" s="260"/>
      <c r="B17" s="86" t="s">
        <v>165</v>
      </c>
    </row>
    <row r="18" spans="1:2" x14ac:dyDescent="0.2">
      <c r="A18" s="258" t="s">
        <v>126</v>
      </c>
      <c r="B18" s="88" t="s">
        <v>174</v>
      </c>
    </row>
    <row r="19" spans="1:2" x14ac:dyDescent="0.2">
      <c r="A19" s="258"/>
      <c r="B19" s="88" t="s">
        <v>175</v>
      </c>
    </row>
    <row r="20" spans="1:2" ht="16" thickBot="1" x14ac:dyDescent="0.25">
      <c r="A20" s="259"/>
      <c r="B20" s="89" t="s">
        <v>176</v>
      </c>
    </row>
  </sheetData>
  <mergeCells count="9">
    <mergeCell ref="A18:A20"/>
    <mergeCell ref="A14:A15"/>
    <mergeCell ref="A16:A17"/>
    <mergeCell ref="A1:B1"/>
    <mergeCell ref="A4:A5"/>
    <mergeCell ref="A6:A7"/>
    <mergeCell ref="A8:A9"/>
    <mergeCell ref="A10:A11"/>
    <mergeCell ref="A12:A1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OZE</vt:lpstr>
      <vt:lpstr>Moduły II stopień</vt:lpstr>
      <vt:lpstr>OZE!Obszar_wydruku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Microsoft Office User</cp:lastModifiedBy>
  <cp:lastPrinted>2018-05-14T12:03:28Z</cp:lastPrinted>
  <dcterms:created xsi:type="dcterms:W3CDTF">2017-01-24T15:07:24Z</dcterms:created>
  <dcterms:modified xsi:type="dcterms:W3CDTF">2019-07-26T10:52:35Z</dcterms:modified>
</cp:coreProperties>
</file>