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Krzysztof\Desktop\Zmiany Oferta Kształcenia_2019\"/>
    </mc:Choice>
  </mc:AlternateContent>
  <bookViews>
    <workbookView xWindow="0" yWindow="0" windowWidth="19620" windowHeight="11400" tabRatio="830"/>
  </bookViews>
  <sheets>
    <sheet name="RSKiD_I stopień" sheetId="2" r:id="rId1"/>
    <sheet name="RSKiD_Moduły I stopień" sheetId="4" r:id="rId2"/>
    <sheet name="Pola wyboru" sheetId="3" state="hidden" r:id="rId3"/>
  </sheets>
  <definedNames>
    <definedName name="Kierunek">OFFSET('Pola wyboru'!$L$11,1,0,COUNTA('Pola wyboru'!$L$12:$L$32),1)</definedName>
    <definedName name="_xlnm.Print_Area" localSheetId="0">'RSKiD_I stopień'!$A$1:$X$457</definedName>
    <definedName name="_xlnm.Print_Area" localSheetId="1">'RSKiD_Moduły I stopień'!$A$1:$B$32</definedName>
    <definedName name="Specjalność">OFFSET('Pola wyboru'!$J$10,MATCH('RSKiD_I stopień'!$B$1&amp;'RSKiD_I stopień'!$B$5,'Pola wyboru'!$H$11:$H$50&amp;'Pola wyboru'!$I$11:$I$50,0),0,COUNTIFS('Pola wyboru'!$H$11:$H$50,'RSKiD_I stopień'!$B$1,'Pola wyboru'!$I$11:$I$50,'RSKiD_I stopień'!$B$5),1)</definedName>
    <definedName name="Stopień">OFFSET('Pola wyboru'!$N$11,MATCH('RSKiD_I stopień'!$B$1,'Pola wyboru'!$M$12:$M$32,0),0,COUNTIF('Pola wyboru'!$M$12:$M$32,'RSKiD_I stopień'!$B$1),1)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7" i="2" l="1"/>
  <c r="E475" i="2"/>
  <c r="C475" i="2"/>
  <c r="E474" i="2"/>
  <c r="C474" i="2"/>
  <c r="E472" i="2"/>
  <c r="C472" i="2"/>
  <c r="R449" i="2"/>
  <c r="T449" i="2"/>
  <c r="R448" i="2"/>
  <c r="T448" i="2"/>
  <c r="R443" i="2"/>
  <c r="T443" i="2"/>
  <c r="R442" i="2"/>
  <c r="T442" i="2"/>
  <c r="T436" i="2"/>
  <c r="R436" i="2"/>
  <c r="R437" i="2"/>
  <c r="T437" i="2"/>
  <c r="T426" i="2"/>
  <c r="T425" i="2"/>
  <c r="R426" i="2"/>
  <c r="R425" i="2"/>
  <c r="K416" i="2"/>
  <c r="R416" i="2"/>
  <c r="T416" i="2"/>
  <c r="R415" i="2"/>
  <c r="T415" i="2"/>
  <c r="R414" i="2"/>
  <c r="T414" i="2"/>
  <c r="R413" i="2"/>
  <c r="T413" i="2"/>
  <c r="T412" i="2"/>
  <c r="R411" i="2"/>
  <c r="T411" i="2"/>
  <c r="R412" i="2"/>
  <c r="R431" i="2"/>
  <c r="T431" i="2"/>
  <c r="R430" i="2"/>
  <c r="T430" i="2"/>
  <c r="R429" i="2"/>
  <c r="T429" i="2"/>
  <c r="R428" i="2"/>
  <c r="T428" i="2"/>
  <c r="R427" i="2"/>
  <c r="T427" i="2"/>
  <c r="R420" i="2"/>
  <c r="T420" i="2"/>
  <c r="R419" i="2"/>
  <c r="T419" i="2"/>
  <c r="R418" i="2"/>
  <c r="T418" i="2"/>
  <c r="R417" i="2"/>
  <c r="T417" i="2"/>
  <c r="R406" i="2"/>
  <c r="T406" i="2"/>
  <c r="R405" i="2"/>
  <c r="T405" i="2"/>
  <c r="R400" i="2"/>
  <c r="T400" i="2"/>
  <c r="R399" i="2"/>
  <c r="T399" i="2"/>
  <c r="K389" i="2"/>
  <c r="R389" i="2"/>
  <c r="R390" i="2"/>
  <c r="T390" i="2"/>
  <c r="R384" i="2"/>
  <c r="T384" i="2"/>
  <c r="R383" i="2"/>
  <c r="T383" i="2"/>
  <c r="T377" i="2"/>
  <c r="R377" i="2"/>
  <c r="R378" i="2"/>
  <c r="T378" i="2"/>
  <c r="R372" i="2"/>
  <c r="T372" i="2"/>
  <c r="R371" i="2"/>
  <c r="T371" i="2"/>
  <c r="R370" i="2"/>
  <c r="T370" i="2"/>
  <c r="R369" i="2"/>
  <c r="T369" i="2"/>
  <c r="R368" i="2"/>
  <c r="T368" i="2"/>
  <c r="R367" i="2"/>
  <c r="T367" i="2"/>
  <c r="R366" i="2"/>
  <c r="T366" i="2"/>
  <c r="T358" i="2"/>
  <c r="R357" i="2"/>
  <c r="T357" i="2"/>
  <c r="R356" i="2"/>
  <c r="T356" i="2"/>
  <c r="R355" i="2"/>
  <c r="T355" i="2"/>
  <c r="T354" i="2"/>
  <c r="R353" i="2"/>
  <c r="T353" i="2"/>
  <c r="T352" i="2"/>
  <c r="R358" i="2"/>
  <c r="R354" i="2"/>
  <c r="R352" i="2"/>
  <c r="R361" i="2"/>
  <c r="T361" i="2"/>
  <c r="R360" i="2"/>
  <c r="T360" i="2"/>
  <c r="R359" i="2"/>
  <c r="T359" i="2"/>
  <c r="R347" i="2"/>
  <c r="T347" i="2"/>
  <c r="R346" i="2"/>
  <c r="T346" i="2"/>
  <c r="R341" i="2"/>
  <c r="T341" i="2"/>
  <c r="R340" i="2"/>
  <c r="T340" i="2"/>
  <c r="R333" i="2"/>
  <c r="T333" i="2"/>
  <c r="R332" i="2"/>
  <c r="T332" i="2"/>
  <c r="R327" i="2"/>
  <c r="T327" i="2"/>
  <c r="R326" i="2"/>
  <c r="T326" i="2"/>
  <c r="R321" i="2"/>
  <c r="T321" i="2"/>
  <c r="R320" i="2"/>
  <c r="T320" i="2"/>
  <c r="T311" i="2"/>
  <c r="T310" i="2"/>
  <c r="R309" i="2"/>
  <c r="T309" i="2"/>
  <c r="R311" i="2"/>
  <c r="R310" i="2"/>
  <c r="R315" i="2"/>
  <c r="T315" i="2"/>
  <c r="R314" i="2"/>
  <c r="T314" i="2"/>
  <c r="R313" i="2"/>
  <c r="T313" i="2"/>
  <c r="R312" i="2"/>
  <c r="T312" i="2"/>
  <c r="T300" i="2"/>
  <c r="T299" i="2"/>
  <c r="T298" i="2"/>
  <c r="T297" i="2"/>
  <c r="T296" i="2"/>
  <c r="T295" i="2"/>
  <c r="R300" i="2"/>
  <c r="R299" i="2"/>
  <c r="R298" i="2"/>
  <c r="R297" i="2"/>
  <c r="R296" i="2"/>
  <c r="R295" i="2"/>
  <c r="R304" i="2"/>
  <c r="T304" i="2"/>
  <c r="R303" i="2"/>
  <c r="T303" i="2"/>
  <c r="R302" i="2"/>
  <c r="T302" i="2"/>
  <c r="R301" i="2"/>
  <c r="T301" i="2"/>
  <c r="R278" i="2"/>
  <c r="T278" i="2"/>
  <c r="R290" i="2"/>
  <c r="T290" i="2"/>
  <c r="R289" i="2"/>
  <c r="T289" i="2"/>
  <c r="R288" i="2"/>
  <c r="T288" i="2"/>
  <c r="R287" i="2"/>
  <c r="T287" i="2"/>
  <c r="R286" i="2"/>
  <c r="T286" i="2"/>
  <c r="R285" i="2"/>
  <c r="T285" i="2"/>
  <c r="R284" i="2"/>
  <c r="T284" i="2"/>
  <c r="R279" i="2"/>
  <c r="T279" i="2"/>
  <c r="R269" i="2"/>
  <c r="T269" i="2"/>
  <c r="R268" i="2"/>
  <c r="T268" i="2"/>
  <c r="R263" i="2"/>
  <c r="T263" i="2"/>
  <c r="R262" i="2"/>
  <c r="T262" i="2"/>
  <c r="R257" i="2"/>
  <c r="T257" i="2"/>
  <c r="R256" i="2"/>
  <c r="T256" i="2"/>
  <c r="T246" i="2"/>
  <c r="T245" i="2"/>
  <c r="R246" i="2"/>
  <c r="R245" i="2"/>
  <c r="R251" i="2"/>
  <c r="T251" i="2"/>
  <c r="R250" i="2"/>
  <c r="T250" i="2"/>
  <c r="R249" i="2"/>
  <c r="T249" i="2"/>
  <c r="R248" i="2"/>
  <c r="T248" i="2"/>
  <c r="R247" i="2"/>
  <c r="T247" i="2"/>
  <c r="R235" i="2"/>
  <c r="T235" i="2"/>
  <c r="R234" i="2"/>
  <c r="T234" i="2"/>
  <c r="T233" i="2"/>
  <c r="K232" i="2"/>
  <c r="R232" i="2"/>
  <c r="T232" i="2"/>
  <c r="K231" i="2"/>
  <c r="R231" i="2"/>
  <c r="T231" i="2"/>
  <c r="R233" i="2"/>
  <c r="R240" i="2"/>
  <c r="T240" i="2"/>
  <c r="R239" i="2"/>
  <c r="T239" i="2"/>
  <c r="R238" i="2"/>
  <c r="T238" i="2"/>
  <c r="R237" i="2"/>
  <c r="T237" i="2"/>
  <c r="R236" i="2"/>
  <c r="T236" i="2"/>
  <c r="T221" i="2"/>
  <c r="T220" i="2"/>
  <c r="R221" i="2"/>
  <c r="R220" i="2"/>
  <c r="R226" i="2"/>
  <c r="T226" i="2"/>
  <c r="R225" i="2"/>
  <c r="T225" i="2"/>
  <c r="R224" i="2"/>
  <c r="T224" i="2"/>
  <c r="R223" i="2"/>
  <c r="T223" i="2"/>
  <c r="R222" i="2"/>
  <c r="T222" i="2"/>
  <c r="R212" i="2"/>
  <c r="R215" i="2"/>
  <c r="T215" i="2"/>
  <c r="R214" i="2"/>
  <c r="T214" i="2"/>
  <c r="T213" i="2"/>
  <c r="R205" i="2"/>
  <c r="T205" i="2"/>
  <c r="R204" i="2"/>
  <c r="T204" i="2"/>
  <c r="R199" i="2"/>
  <c r="T199" i="2"/>
  <c r="R198" i="2"/>
  <c r="T198" i="2"/>
  <c r="R193" i="2"/>
  <c r="T193" i="2"/>
  <c r="R192" i="2"/>
  <c r="T192" i="2"/>
  <c r="T184" i="2"/>
  <c r="T183" i="2"/>
  <c r="T182" i="2"/>
  <c r="T181" i="2"/>
  <c r="R184" i="2"/>
  <c r="R183" i="2"/>
  <c r="R182" i="2"/>
  <c r="R181" i="2"/>
  <c r="R187" i="2"/>
  <c r="T187" i="2"/>
  <c r="R186" i="2"/>
  <c r="T186" i="2"/>
  <c r="R185" i="2"/>
  <c r="T185" i="2"/>
  <c r="R170" i="2"/>
  <c r="T170" i="2"/>
  <c r="T169" i="2"/>
  <c r="T168" i="2"/>
  <c r="T167" i="2"/>
  <c r="R169" i="2"/>
  <c r="R168" i="2"/>
  <c r="R167" i="2"/>
  <c r="R176" i="2"/>
  <c r="T176" i="2"/>
  <c r="R175" i="2"/>
  <c r="T175" i="2"/>
  <c r="R174" i="2"/>
  <c r="T174" i="2"/>
  <c r="R173" i="2"/>
  <c r="T173" i="2"/>
  <c r="R172" i="2"/>
  <c r="T172" i="2"/>
  <c r="R171" i="2"/>
  <c r="T171" i="2"/>
  <c r="T157" i="2"/>
  <c r="T156" i="2"/>
  <c r="R157" i="2"/>
  <c r="R156" i="2"/>
  <c r="R148" i="2"/>
  <c r="T148" i="2"/>
  <c r="R162" i="2"/>
  <c r="T162" i="2"/>
  <c r="R161" i="2"/>
  <c r="T161" i="2"/>
  <c r="R160" i="2"/>
  <c r="T160" i="2"/>
  <c r="R159" i="2"/>
  <c r="T159" i="2"/>
  <c r="R158" i="2"/>
  <c r="T158" i="2"/>
  <c r="R151" i="2"/>
  <c r="T151" i="2"/>
  <c r="R150" i="2"/>
  <c r="T150" i="2"/>
  <c r="R149" i="2"/>
  <c r="T149" i="2"/>
  <c r="R139" i="2"/>
  <c r="T139" i="2"/>
  <c r="R138" i="2"/>
  <c r="T138" i="2"/>
  <c r="R133" i="2"/>
  <c r="T133" i="2"/>
  <c r="R132" i="2"/>
  <c r="T132" i="2"/>
  <c r="R131" i="2"/>
  <c r="T131" i="2"/>
  <c r="R130" i="2"/>
  <c r="T130" i="2"/>
  <c r="R129" i="2"/>
  <c r="T129" i="2"/>
  <c r="R128" i="2"/>
  <c r="T128" i="2"/>
  <c r="R127" i="2"/>
  <c r="T127" i="2"/>
  <c r="R122" i="2"/>
  <c r="T122" i="2"/>
  <c r="R121" i="2"/>
  <c r="T121" i="2"/>
  <c r="R116" i="2"/>
  <c r="T116" i="2"/>
  <c r="R115" i="2"/>
  <c r="T115" i="2"/>
  <c r="R103" i="2"/>
  <c r="R108" i="2"/>
  <c r="R107" i="2"/>
  <c r="R106" i="2"/>
  <c r="R105" i="2"/>
  <c r="R104" i="2"/>
  <c r="R102" i="2"/>
  <c r="R101" i="2"/>
  <c r="R110" i="2"/>
  <c r="T110" i="2"/>
  <c r="R109" i="2"/>
  <c r="T109" i="2"/>
  <c r="T108" i="2"/>
  <c r="R91" i="2"/>
  <c r="T91" i="2"/>
  <c r="T90" i="2"/>
  <c r="R90" i="2"/>
  <c r="R96" i="2"/>
  <c r="T96" i="2"/>
  <c r="R95" i="2"/>
  <c r="T95" i="2"/>
  <c r="R94" i="2"/>
  <c r="T94" i="2"/>
  <c r="R93" i="2"/>
  <c r="T93" i="2"/>
  <c r="R92" i="2"/>
  <c r="T92" i="2"/>
  <c r="R83" i="2"/>
  <c r="T83" i="2"/>
  <c r="R82" i="2"/>
  <c r="T82" i="2"/>
  <c r="R85" i="2"/>
  <c r="T85" i="2"/>
  <c r="R84" i="2"/>
  <c r="T84" i="2"/>
  <c r="R75" i="2"/>
  <c r="T75" i="2"/>
  <c r="R74" i="2"/>
  <c r="T74" i="2"/>
  <c r="R67" i="2"/>
  <c r="T67" i="2"/>
  <c r="R66" i="2"/>
  <c r="T66" i="2"/>
  <c r="R65" i="2"/>
  <c r="T65" i="2"/>
  <c r="R64" i="2"/>
  <c r="T64" i="2"/>
  <c r="R63" i="2"/>
  <c r="T63" i="2"/>
  <c r="R69" i="2"/>
  <c r="T69" i="2"/>
  <c r="R68" i="2"/>
  <c r="T68" i="2"/>
  <c r="R58" i="2"/>
  <c r="T58" i="2"/>
  <c r="R57" i="2"/>
  <c r="T57" i="2"/>
  <c r="R52" i="2"/>
  <c r="T52" i="2"/>
  <c r="R51" i="2"/>
  <c r="T51" i="2"/>
  <c r="T39" i="2"/>
  <c r="R38" i="2"/>
  <c r="T38" i="2"/>
  <c r="R37" i="2"/>
  <c r="T37" i="2"/>
  <c r="R39" i="2"/>
  <c r="T28" i="2"/>
  <c r="T27" i="2"/>
  <c r="T26" i="2"/>
  <c r="R28" i="2"/>
  <c r="R27" i="2"/>
  <c r="R26" i="2"/>
  <c r="R46" i="2"/>
  <c r="T46" i="2"/>
  <c r="R45" i="2"/>
  <c r="T45" i="2"/>
  <c r="R44" i="2"/>
  <c r="T44" i="2"/>
  <c r="R43" i="2"/>
  <c r="T43" i="2"/>
  <c r="R42" i="2"/>
  <c r="T42" i="2"/>
  <c r="R41" i="2"/>
  <c r="T41" i="2"/>
  <c r="R40" i="2"/>
  <c r="T40" i="2"/>
  <c r="R32" i="2"/>
  <c r="T32" i="2"/>
  <c r="R31" i="2"/>
  <c r="T31" i="2"/>
  <c r="R30" i="2"/>
  <c r="T30" i="2"/>
  <c r="R29" i="2"/>
  <c r="T29" i="2"/>
  <c r="R21" i="2"/>
  <c r="R20" i="2"/>
  <c r="N19" i="2"/>
  <c r="L19" i="2"/>
  <c r="K19" i="2"/>
  <c r="R19" i="2"/>
  <c r="K18" i="2"/>
  <c r="R18" i="2"/>
  <c r="N83" i="2"/>
  <c r="L83" i="2"/>
  <c r="K83" i="2"/>
  <c r="I83" i="2"/>
  <c r="N18" i="2"/>
  <c r="L18" i="2"/>
  <c r="N358" i="2"/>
  <c r="L358" i="2"/>
  <c r="K358" i="2"/>
  <c r="I358" i="2"/>
  <c r="N416" i="2"/>
  <c r="L416" i="2"/>
  <c r="I416" i="2"/>
  <c r="E479" i="2"/>
  <c r="C479" i="2"/>
  <c r="N82" i="2"/>
  <c r="L82" i="2"/>
  <c r="K82" i="2"/>
  <c r="N148" i="2"/>
  <c r="L148" i="2"/>
  <c r="K148" i="2"/>
  <c r="N212" i="2"/>
  <c r="L212" i="2"/>
  <c r="K212" i="2"/>
  <c r="N278" i="2"/>
  <c r="L278" i="2"/>
  <c r="K278" i="2"/>
  <c r="C477" i="2"/>
  <c r="N213" i="2"/>
  <c r="L213" i="2"/>
  <c r="K213" i="2"/>
  <c r="I213" i="2"/>
  <c r="E478" i="2"/>
  <c r="C478" i="2"/>
  <c r="D20" i="2"/>
  <c r="F418" i="2"/>
  <c r="E418" i="2"/>
  <c r="D418" i="2"/>
  <c r="F417" i="2"/>
  <c r="E417" i="2"/>
  <c r="D417" i="2"/>
  <c r="D416" i="2"/>
  <c r="N418" i="2"/>
  <c r="L418" i="2"/>
  <c r="K418" i="2"/>
  <c r="I418" i="2"/>
  <c r="J418" i="2"/>
  <c r="N417" i="2"/>
  <c r="L417" i="2"/>
  <c r="K417" i="2"/>
  <c r="I417" i="2"/>
  <c r="J417" i="2"/>
  <c r="J416" i="2"/>
  <c r="F360" i="2"/>
  <c r="E360" i="2"/>
  <c r="D360" i="2"/>
  <c r="F359" i="2"/>
  <c r="E359" i="2"/>
  <c r="D359" i="2"/>
  <c r="N360" i="2"/>
  <c r="L360" i="2"/>
  <c r="K360" i="2"/>
  <c r="I360" i="2"/>
  <c r="J360" i="2"/>
  <c r="N359" i="2"/>
  <c r="L359" i="2"/>
  <c r="K359" i="2"/>
  <c r="J359" i="2"/>
  <c r="I359" i="2"/>
  <c r="J358" i="2"/>
  <c r="F303" i="2"/>
  <c r="E303" i="2"/>
  <c r="D303" i="2"/>
  <c r="F302" i="2"/>
  <c r="E302" i="2"/>
  <c r="D302" i="2"/>
  <c r="N303" i="2"/>
  <c r="L303" i="2"/>
  <c r="K303" i="2"/>
  <c r="I303" i="2"/>
  <c r="J303" i="2"/>
  <c r="N302" i="2"/>
  <c r="L302" i="2"/>
  <c r="K302" i="2"/>
  <c r="J302" i="2"/>
  <c r="F238" i="2"/>
  <c r="E238" i="2"/>
  <c r="D238" i="2"/>
  <c r="N238" i="2"/>
  <c r="L238" i="2"/>
  <c r="K238" i="2"/>
  <c r="J238" i="2"/>
  <c r="I238" i="2"/>
  <c r="F174" i="2"/>
  <c r="F172" i="2"/>
  <c r="N174" i="2"/>
  <c r="L174" i="2"/>
  <c r="K174" i="2"/>
  <c r="N173" i="2"/>
  <c r="L173" i="2"/>
  <c r="K173" i="2"/>
  <c r="N172" i="2"/>
  <c r="L172" i="2"/>
  <c r="J174" i="2"/>
  <c r="I174" i="2"/>
  <c r="J173" i="2"/>
  <c r="I173" i="2"/>
  <c r="K172" i="2"/>
  <c r="I172" i="2"/>
  <c r="J172" i="2"/>
  <c r="E174" i="2"/>
  <c r="D174" i="2"/>
  <c r="F173" i="2"/>
  <c r="E173" i="2"/>
  <c r="D173" i="2"/>
  <c r="E172" i="2"/>
  <c r="D172" i="2"/>
  <c r="F108" i="2"/>
  <c r="N107" i="2"/>
  <c r="N106" i="2"/>
  <c r="L106" i="2"/>
  <c r="K106" i="2"/>
  <c r="N108" i="2"/>
  <c r="L108" i="2"/>
  <c r="K108" i="2"/>
  <c r="J108" i="2"/>
  <c r="I108" i="2"/>
  <c r="E108" i="2"/>
  <c r="D108" i="2"/>
  <c r="F44" i="2"/>
  <c r="N44" i="2"/>
  <c r="L44" i="2"/>
  <c r="N43" i="2"/>
  <c r="L43" i="2"/>
  <c r="K43" i="2"/>
  <c r="N42" i="2"/>
  <c r="L42" i="2"/>
  <c r="K44" i="2"/>
  <c r="I44" i="2"/>
  <c r="J44" i="2"/>
  <c r="J43" i="2"/>
  <c r="I43" i="2"/>
  <c r="K42" i="2"/>
  <c r="J42" i="2"/>
  <c r="I42" i="2"/>
  <c r="E44" i="2"/>
  <c r="D44" i="2"/>
  <c r="F43" i="2"/>
  <c r="E43" i="2"/>
  <c r="D43" i="2"/>
  <c r="F42" i="2"/>
  <c r="E42" i="2"/>
  <c r="D42" i="2"/>
  <c r="N26" i="2"/>
  <c r="L26" i="2"/>
  <c r="N27" i="2"/>
  <c r="L27" i="2"/>
  <c r="N28" i="2"/>
  <c r="L28" i="2"/>
  <c r="N29" i="2"/>
  <c r="L29" i="2"/>
  <c r="N30" i="2"/>
  <c r="L30" i="2"/>
  <c r="N31" i="2"/>
  <c r="L31" i="2"/>
  <c r="N32" i="2"/>
  <c r="L32" i="2"/>
  <c r="L33" i="2"/>
  <c r="D84" i="2"/>
  <c r="E84" i="2"/>
  <c r="F84" i="2"/>
  <c r="N84" i="2"/>
  <c r="L84" i="2"/>
  <c r="K84" i="2"/>
  <c r="R86" i="2"/>
  <c r="J84" i="2"/>
  <c r="D85" i="2"/>
  <c r="E85" i="2"/>
  <c r="F85" i="2"/>
  <c r="N85" i="2"/>
  <c r="L85" i="2"/>
  <c r="K85" i="2"/>
  <c r="I85" i="2"/>
  <c r="J85" i="2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C401" i="2"/>
  <c r="C407" i="2"/>
  <c r="C421" i="2"/>
  <c r="C432" i="2"/>
  <c r="C438" i="2"/>
  <c r="C444" i="2"/>
  <c r="C450" i="2"/>
  <c r="C453" i="2"/>
  <c r="C454" i="2"/>
  <c r="C342" i="2"/>
  <c r="C348" i="2"/>
  <c r="C362" i="2"/>
  <c r="C373" i="2"/>
  <c r="C379" i="2"/>
  <c r="C385" i="2"/>
  <c r="C391" i="2"/>
  <c r="C280" i="2"/>
  <c r="C291" i="2"/>
  <c r="C305" i="2"/>
  <c r="C316" i="2"/>
  <c r="C322" i="2"/>
  <c r="C328" i="2"/>
  <c r="C334" i="2"/>
  <c r="C216" i="2"/>
  <c r="C227" i="2"/>
  <c r="C241" i="2"/>
  <c r="C252" i="2"/>
  <c r="C258" i="2"/>
  <c r="C264" i="2"/>
  <c r="C270" i="2"/>
  <c r="C273" i="2"/>
  <c r="C152" i="2"/>
  <c r="C163" i="2"/>
  <c r="C177" i="2"/>
  <c r="C188" i="2"/>
  <c r="C194" i="2"/>
  <c r="C200" i="2"/>
  <c r="C206" i="2"/>
  <c r="C209" i="2"/>
  <c r="C86" i="2"/>
  <c r="C97" i="2"/>
  <c r="C111" i="2"/>
  <c r="C117" i="2"/>
  <c r="C123" i="2"/>
  <c r="C134" i="2"/>
  <c r="C140" i="2"/>
  <c r="C22" i="2"/>
  <c r="C33" i="2"/>
  <c r="C47" i="2"/>
  <c r="C53" i="2"/>
  <c r="C59" i="2"/>
  <c r="C70" i="2"/>
  <c r="C76" i="2"/>
  <c r="B488" i="2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L35" i="2"/>
  <c r="N39" i="2"/>
  <c r="L39" i="2"/>
  <c r="L55" i="2"/>
  <c r="L61" i="2"/>
  <c r="L72" i="2"/>
  <c r="L78" i="2"/>
  <c r="L99" i="2"/>
  <c r="L119" i="2"/>
  <c r="L125" i="2"/>
  <c r="L136" i="2"/>
  <c r="L142" i="2"/>
  <c r="L154" i="2"/>
  <c r="N149" i="2"/>
  <c r="L149" i="2"/>
  <c r="K149" i="2"/>
  <c r="L165" i="2"/>
  <c r="N170" i="2"/>
  <c r="L170" i="2"/>
  <c r="L179" i="2"/>
  <c r="L190" i="2"/>
  <c r="L196" i="2"/>
  <c r="L202" i="2"/>
  <c r="L208" i="2"/>
  <c r="L229" i="2"/>
  <c r="N237" i="2"/>
  <c r="L237" i="2"/>
  <c r="K237" i="2"/>
  <c r="I237" i="2"/>
  <c r="N239" i="2"/>
  <c r="L239" i="2"/>
  <c r="K239" i="2"/>
  <c r="N240" i="2"/>
  <c r="L240" i="2"/>
  <c r="N235" i="2"/>
  <c r="L235" i="2"/>
  <c r="K235" i="2"/>
  <c r="L243" i="2"/>
  <c r="L254" i="2"/>
  <c r="L260" i="2"/>
  <c r="L266" i="2"/>
  <c r="L272" i="2"/>
  <c r="L293" i="2"/>
  <c r="N300" i="2"/>
  <c r="L300" i="2"/>
  <c r="L307" i="2"/>
  <c r="N301" i="2"/>
  <c r="L301" i="2"/>
  <c r="K301" i="2"/>
  <c r="I301" i="2"/>
  <c r="N304" i="2"/>
  <c r="L304" i="2"/>
  <c r="L318" i="2"/>
  <c r="L324" i="2"/>
  <c r="L330" i="2"/>
  <c r="L336" i="2"/>
  <c r="L344" i="2"/>
  <c r="L350" i="2"/>
  <c r="N356" i="2"/>
  <c r="L356" i="2"/>
  <c r="K356" i="2"/>
  <c r="N357" i="2"/>
  <c r="L357" i="2"/>
  <c r="K357" i="2"/>
  <c r="N361" i="2"/>
  <c r="L361" i="2"/>
  <c r="N355" i="2"/>
  <c r="L355" i="2"/>
  <c r="K355" i="2"/>
  <c r="L364" i="2"/>
  <c r="L375" i="2"/>
  <c r="N377" i="2"/>
  <c r="L377" i="2"/>
  <c r="L381" i="2"/>
  <c r="L387" i="2"/>
  <c r="N389" i="2"/>
  <c r="L403" i="2"/>
  <c r="L409" i="2"/>
  <c r="N414" i="2"/>
  <c r="L414" i="2"/>
  <c r="N415" i="2"/>
  <c r="L415" i="2"/>
  <c r="K415" i="2"/>
  <c r="N413" i="2"/>
  <c r="L413" i="2"/>
  <c r="L434" i="2"/>
  <c r="N436" i="2"/>
  <c r="L436" i="2"/>
  <c r="L440" i="2"/>
  <c r="L446" i="2"/>
  <c r="L452" i="2"/>
  <c r="N298" i="2"/>
  <c r="L298" i="2"/>
  <c r="K298" i="2"/>
  <c r="I298" i="2"/>
  <c r="F298" i="2"/>
  <c r="J298" i="2"/>
  <c r="N234" i="2"/>
  <c r="L234" i="2"/>
  <c r="K234" i="2"/>
  <c r="N233" i="2"/>
  <c r="L233" i="2"/>
  <c r="K233" i="2"/>
  <c r="I233" i="2"/>
  <c r="F233" i="2"/>
  <c r="J234" i="2"/>
  <c r="J233" i="2"/>
  <c r="J235" i="2"/>
  <c r="J231" i="2"/>
  <c r="J232" i="2"/>
  <c r="J236" i="2"/>
  <c r="J237" i="2"/>
  <c r="J239" i="2"/>
  <c r="J240" i="2"/>
  <c r="J242" i="2"/>
  <c r="D233" i="2"/>
  <c r="N226" i="2"/>
  <c r="L226" i="2"/>
  <c r="K226" i="2"/>
  <c r="I226" i="2"/>
  <c r="F226" i="2"/>
  <c r="J226" i="2"/>
  <c r="E226" i="2"/>
  <c r="D226" i="2"/>
  <c r="N225" i="2"/>
  <c r="L225" i="2"/>
  <c r="K225" i="2"/>
  <c r="I225" i="2"/>
  <c r="F225" i="2"/>
  <c r="J225" i="2"/>
  <c r="E225" i="2"/>
  <c r="D225" i="2"/>
  <c r="N162" i="2"/>
  <c r="L162" i="2"/>
  <c r="K162" i="2"/>
  <c r="I162" i="2"/>
  <c r="F162" i="2"/>
  <c r="J162" i="2"/>
  <c r="E162" i="2"/>
  <c r="D162" i="2"/>
  <c r="N65" i="2"/>
  <c r="L65" i="2"/>
  <c r="K65" i="2"/>
  <c r="I65" i="2"/>
  <c r="D65" i="2"/>
  <c r="S452" i="2"/>
  <c r="R452" i="2"/>
  <c r="Q452" i="2"/>
  <c r="O452" i="2"/>
  <c r="N452" i="2"/>
  <c r="M452" i="2"/>
  <c r="K452" i="2"/>
  <c r="I452" i="2"/>
  <c r="E452" i="2"/>
  <c r="D452" i="2"/>
  <c r="C452" i="2"/>
  <c r="S446" i="2"/>
  <c r="R446" i="2"/>
  <c r="Q446" i="2"/>
  <c r="O446" i="2"/>
  <c r="N446" i="2"/>
  <c r="M446" i="2"/>
  <c r="K446" i="2"/>
  <c r="I446" i="2"/>
  <c r="E446" i="2"/>
  <c r="D446" i="2"/>
  <c r="C446" i="2"/>
  <c r="S440" i="2"/>
  <c r="Q440" i="2"/>
  <c r="O440" i="2"/>
  <c r="N440" i="2"/>
  <c r="M440" i="2"/>
  <c r="C440" i="2"/>
  <c r="S434" i="2"/>
  <c r="R434" i="2"/>
  <c r="Q434" i="2"/>
  <c r="O434" i="2"/>
  <c r="N434" i="2"/>
  <c r="M434" i="2"/>
  <c r="K434" i="2"/>
  <c r="I434" i="2"/>
  <c r="E434" i="2"/>
  <c r="D434" i="2"/>
  <c r="C434" i="2"/>
  <c r="S423" i="2"/>
  <c r="R423" i="2"/>
  <c r="Q423" i="2"/>
  <c r="O423" i="2"/>
  <c r="N423" i="2"/>
  <c r="M423" i="2"/>
  <c r="K414" i="2"/>
  <c r="I414" i="2"/>
  <c r="C423" i="2"/>
  <c r="S409" i="2"/>
  <c r="R409" i="2"/>
  <c r="Q409" i="2"/>
  <c r="O409" i="2"/>
  <c r="N409" i="2"/>
  <c r="M409" i="2"/>
  <c r="K409" i="2"/>
  <c r="I409" i="2"/>
  <c r="E409" i="2"/>
  <c r="D409" i="2"/>
  <c r="C409" i="2"/>
  <c r="S403" i="2"/>
  <c r="R403" i="2"/>
  <c r="Q403" i="2"/>
  <c r="O403" i="2"/>
  <c r="N403" i="2"/>
  <c r="M403" i="2"/>
  <c r="K403" i="2"/>
  <c r="I403" i="2"/>
  <c r="E403" i="2"/>
  <c r="D403" i="2"/>
  <c r="C403" i="2"/>
  <c r="S393" i="2"/>
  <c r="Q393" i="2"/>
  <c r="O393" i="2"/>
  <c r="M393" i="2"/>
  <c r="C393" i="2"/>
  <c r="S387" i="2"/>
  <c r="R387" i="2"/>
  <c r="Q387" i="2"/>
  <c r="O387" i="2"/>
  <c r="N387" i="2"/>
  <c r="M387" i="2"/>
  <c r="K387" i="2"/>
  <c r="I387" i="2"/>
  <c r="E387" i="2"/>
  <c r="D387" i="2"/>
  <c r="C387" i="2"/>
  <c r="S381" i="2"/>
  <c r="Q381" i="2"/>
  <c r="O381" i="2"/>
  <c r="N381" i="2"/>
  <c r="M381" i="2"/>
  <c r="K377" i="2"/>
  <c r="C381" i="2"/>
  <c r="S375" i="2"/>
  <c r="R375" i="2"/>
  <c r="Q375" i="2"/>
  <c r="O375" i="2"/>
  <c r="N375" i="2"/>
  <c r="M375" i="2"/>
  <c r="K375" i="2"/>
  <c r="I375" i="2"/>
  <c r="E375" i="2"/>
  <c r="D375" i="2"/>
  <c r="C375" i="2"/>
  <c r="S364" i="2"/>
  <c r="Q364" i="2"/>
  <c r="O364" i="2"/>
  <c r="N364" i="2"/>
  <c r="M364" i="2"/>
  <c r="K361" i="2"/>
  <c r="I361" i="2"/>
  <c r="K364" i="2"/>
  <c r="I357" i="2"/>
  <c r="E361" i="2"/>
  <c r="D361" i="2"/>
  <c r="C364" i="2"/>
  <c r="S350" i="2"/>
  <c r="R350" i="2"/>
  <c r="Q350" i="2"/>
  <c r="O350" i="2"/>
  <c r="N350" i="2"/>
  <c r="M350" i="2"/>
  <c r="K350" i="2"/>
  <c r="I350" i="2"/>
  <c r="E350" i="2"/>
  <c r="D350" i="2"/>
  <c r="C350" i="2"/>
  <c r="S344" i="2"/>
  <c r="R344" i="2"/>
  <c r="Q344" i="2"/>
  <c r="O344" i="2"/>
  <c r="N344" i="2"/>
  <c r="M344" i="2"/>
  <c r="K344" i="2"/>
  <c r="I344" i="2"/>
  <c r="E344" i="2"/>
  <c r="D344" i="2"/>
  <c r="C344" i="2"/>
  <c r="S336" i="2"/>
  <c r="R336" i="2"/>
  <c r="Q336" i="2"/>
  <c r="O336" i="2"/>
  <c r="N336" i="2"/>
  <c r="M336" i="2"/>
  <c r="K336" i="2"/>
  <c r="I336" i="2"/>
  <c r="E336" i="2"/>
  <c r="D336" i="2"/>
  <c r="C336" i="2"/>
  <c r="S330" i="2"/>
  <c r="R330" i="2"/>
  <c r="Q330" i="2"/>
  <c r="O330" i="2"/>
  <c r="N330" i="2"/>
  <c r="M330" i="2"/>
  <c r="K330" i="2"/>
  <c r="I330" i="2"/>
  <c r="E330" i="2"/>
  <c r="D330" i="2"/>
  <c r="C330" i="2"/>
  <c r="S324" i="2"/>
  <c r="R324" i="2"/>
  <c r="Q324" i="2"/>
  <c r="O324" i="2"/>
  <c r="N324" i="2"/>
  <c r="M324" i="2"/>
  <c r="K324" i="2"/>
  <c r="I324" i="2"/>
  <c r="E324" i="2"/>
  <c r="D324" i="2"/>
  <c r="C324" i="2"/>
  <c r="S318" i="2"/>
  <c r="R318" i="2"/>
  <c r="Q318" i="2"/>
  <c r="O318" i="2"/>
  <c r="N318" i="2"/>
  <c r="M318" i="2"/>
  <c r="K318" i="2"/>
  <c r="I318" i="2"/>
  <c r="E318" i="2"/>
  <c r="D318" i="2"/>
  <c r="C318" i="2"/>
  <c r="S307" i="2"/>
  <c r="R307" i="2"/>
  <c r="Q307" i="2"/>
  <c r="O307" i="2"/>
  <c r="N307" i="2"/>
  <c r="M307" i="2"/>
  <c r="K300" i="2"/>
  <c r="K304" i="2"/>
  <c r="I304" i="2"/>
  <c r="E301" i="2"/>
  <c r="E304" i="2"/>
  <c r="D301" i="2"/>
  <c r="D304" i="2"/>
  <c r="C307" i="2"/>
  <c r="S293" i="2"/>
  <c r="R293" i="2"/>
  <c r="Q293" i="2"/>
  <c r="O293" i="2"/>
  <c r="N293" i="2"/>
  <c r="M293" i="2"/>
  <c r="K293" i="2"/>
  <c r="I293" i="2"/>
  <c r="E293" i="2"/>
  <c r="D293" i="2"/>
  <c r="C293" i="2"/>
  <c r="S282" i="2"/>
  <c r="R282" i="2"/>
  <c r="Q282" i="2"/>
  <c r="O282" i="2"/>
  <c r="N282" i="2"/>
  <c r="M282" i="2"/>
  <c r="C282" i="2"/>
  <c r="S272" i="2"/>
  <c r="R272" i="2"/>
  <c r="Q272" i="2"/>
  <c r="O272" i="2"/>
  <c r="N272" i="2"/>
  <c r="M272" i="2"/>
  <c r="K272" i="2"/>
  <c r="I272" i="2"/>
  <c r="E272" i="2"/>
  <c r="D272" i="2"/>
  <c r="C272" i="2"/>
  <c r="S266" i="2"/>
  <c r="R266" i="2"/>
  <c r="Q266" i="2"/>
  <c r="O266" i="2"/>
  <c r="N266" i="2"/>
  <c r="M266" i="2"/>
  <c r="K266" i="2"/>
  <c r="I266" i="2"/>
  <c r="E266" i="2"/>
  <c r="D266" i="2"/>
  <c r="C266" i="2"/>
  <c r="S260" i="2"/>
  <c r="R260" i="2"/>
  <c r="Q260" i="2"/>
  <c r="O260" i="2"/>
  <c r="N260" i="2"/>
  <c r="M260" i="2"/>
  <c r="K260" i="2"/>
  <c r="I260" i="2"/>
  <c r="E260" i="2"/>
  <c r="D260" i="2"/>
  <c r="C260" i="2"/>
  <c r="S254" i="2"/>
  <c r="R254" i="2"/>
  <c r="Q254" i="2"/>
  <c r="O254" i="2"/>
  <c r="N254" i="2"/>
  <c r="M254" i="2"/>
  <c r="K254" i="2"/>
  <c r="I254" i="2"/>
  <c r="E254" i="2"/>
  <c r="D254" i="2"/>
  <c r="C254" i="2"/>
  <c r="S243" i="2"/>
  <c r="I235" i="2"/>
  <c r="Q243" i="2"/>
  <c r="O243" i="2"/>
  <c r="N243" i="2"/>
  <c r="M243" i="2"/>
  <c r="K240" i="2"/>
  <c r="I240" i="2"/>
  <c r="K243" i="2"/>
  <c r="E237" i="2"/>
  <c r="E239" i="2"/>
  <c r="E240" i="2"/>
  <c r="D237" i="2"/>
  <c r="D239" i="2"/>
  <c r="D240" i="2"/>
  <c r="C243" i="2"/>
  <c r="S229" i="2"/>
  <c r="R229" i="2"/>
  <c r="Q229" i="2"/>
  <c r="O229" i="2"/>
  <c r="N229" i="2"/>
  <c r="M229" i="2"/>
  <c r="K229" i="2"/>
  <c r="I229" i="2"/>
  <c r="E229" i="2"/>
  <c r="D229" i="2"/>
  <c r="C229" i="2"/>
  <c r="S218" i="2"/>
  <c r="Q218" i="2"/>
  <c r="O218" i="2"/>
  <c r="N218" i="2"/>
  <c r="M218" i="2"/>
  <c r="F213" i="2"/>
  <c r="D213" i="2"/>
  <c r="C218" i="2"/>
  <c r="S208" i="2"/>
  <c r="R208" i="2"/>
  <c r="Q208" i="2"/>
  <c r="O208" i="2"/>
  <c r="N208" i="2"/>
  <c r="M208" i="2"/>
  <c r="K208" i="2"/>
  <c r="I208" i="2"/>
  <c r="E208" i="2"/>
  <c r="D208" i="2"/>
  <c r="C208" i="2"/>
  <c r="S202" i="2"/>
  <c r="R202" i="2"/>
  <c r="Q202" i="2"/>
  <c r="O202" i="2"/>
  <c r="N202" i="2"/>
  <c r="M202" i="2"/>
  <c r="K202" i="2"/>
  <c r="I202" i="2"/>
  <c r="E202" i="2"/>
  <c r="D202" i="2"/>
  <c r="C202" i="2"/>
  <c r="S196" i="2"/>
  <c r="R196" i="2"/>
  <c r="Q196" i="2"/>
  <c r="O196" i="2"/>
  <c r="N196" i="2"/>
  <c r="M196" i="2"/>
  <c r="K196" i="2"/>
  <c r="I196" i="2"/>
  <c r="E196" i="2"/>
  <c r="D196" i="2"/>
  <c r="C196" i="2"/>
  <c r="S190" i="2"/>
  <c r="R190" i="2"/>
  <c r="Q190" i="2"/>
  <c r="O190" i="2"/>
  <c r="N190" i="2"/>
  <c r="M190" i="2"/>
  <c r="K190" i="2"/>
  <c r="I190" i="2"/>
  <c r="E190" i="2"/>
  <c r="D190" i="2"/>
  <c r="C190" i="2"/>
  <c r="S179" i="2"/>
  <c r="R179" i="2"/>
  <c r="Q179" i="2"/>
  <c r="O179" i="2"/>
  <c r="N179" i="2"/>
  <c r="M179" i="2"/>
  <c r="K170" i="2"/>
  <c r="C179" i="2"/>
  <c r="S165" i="2"/>
  <c r="R165" i="2"/>
  <c r="Q165" i="2"/>
  <c r="O165" i="2"/>
  <c r="N165" i="2"/>
  <c r="M165" i="2"/>
  <c r="K165" i="2"/>
  <c r="I165" i="2"/>
  <c r="E165" i="2"/>
  <c r="D165" i="2"/>
  <c r="C165" i="2"/>
  <c r="S154" i="2"/>
  <c r="R154" i="2"/>
  <c r="Q154" i="2"/>
  <c r="O154" i="2"/>
  <c r="N154" i="2"/>
  <c r="M154" i="2"/>
  <c r="K154" i="2"/>
  <c r="I149" i="2"/>
  <c r="E149" i="2"/>
  <c r="D149" i="2"/>
  <c r="C154" i="2"/>
  <c r="S142" i="2"/>
  <c r="R142" i="2"/>
  <c r="Q142" i="2"/>
  <c r="O142" i="2"/>
  <c r="N142" i="2"/>
  <c r="M142" i="2"/>
  <c r="K142" i="2"/>
  <c r="I142" i="2"/>
  <c r="E142" i="2"/>
  <c r="D142" i="2"/>
  <c r="C142" i="2"/>
  <c r="S136" i="2"/>
  <c r="R136" i="2"/>
  <c r="Q136" i="2"/>
  <c r="O136" i="2"/>
  <c r="N136" i="2"/>
  <c r="M136" i="2"/>
  <c r="K136" i="2"/>
  <c r="I136" i="2"/>
  <c r="E136" i="2"/>
  <c r="D136" i="2"/>
  <c r="C136" i="2"/>
  <c r="S125" i="2"/>
  <c r="R125" i="2"/>
  <c r="Q125" i="2"/>
  <c r="O125" i="2"/>
  <c r="N125" i="2"/>
  <c r="M125" i="2"/>
  <c r="K125" i="2"/>
  <c r="I125" i="2"/>
  <c r="E125" i="2"/>
  <c r="D125" i="2"/>
  <c r="C125" i="2"/>
  <c r="S119" i="2"/>
  <c r="R119" i="2"/>
  <c r="Q119" i="2"/>
  <c r="O119" i="2"/>
  <c r="N119" i="2"/>
  <c r="M119" i="2"/>
  <c r="K119" i="2"/>
  <c r="I119" i="2"/>
  <c r="E119" i="2"/>
  <c r="D119" i="2"/>
  <c r="C119" i="2"/>
  <c r="S113" i="2"/>
  <c r="Q113" i="2"/>
  <c r="O113" i="2"/>
  <c r="M113" i="2"/>
  <c r="C113" i="2"/>
  <c r="S99" i="2"/>
  <c r="R99" i="2"/>
  <c r="Q99" i="2"/>
  <c r="O99" i="2"/>
  <c r="N99" i="2"/>
  <c r="M99" i="2"/>
  <c r="K99" i="2"/>
  <c r="I99" i="2"/>
  <c r="E99" i="2"/>
  <c r="D99" i="2"/>
  <c r="C99" i="2"/>
  <c r="S88" i="2"/>
  <c r="R88" i="2"/>
  <c r="Q88" i="2"/>
  <c r="O88" i="2"/>
  <c r="M88" i="2"/>
  <c r="C88" i="2"/>
  <c r="S78" i="2"/>
  <c r="R78" i="2"/>
  <c r="Q78" i="2"/>
  <c r="O78" i="2"/>
  <c r="N78" i="2"/>
  <c r="M78" i="2"/>
  <c r="K78" i="2"/>
  <c r="I78" i="2"/>
  <c r="E78" i="2"/>
  <c r="D78" i="2"/>
  <c r="C78" i="2"/>
  <c r="S72" i="2"/>
  <c r="R72" i="2"/>
  <c r="Q72" i="2"/>
  <c r="O72" i="2"/>
  <c r="N72" i="2"/>
  <c r="M72" i="2"/>
  <c r="K72" i="2"/>
  <c r="I72" i="2"/>
  <c r="E72" i="2"/>
  <c r="D72" i="2"/>
  <c r="C72" i="2"/>
  <c r="S61" i="2"/>
  <c r="R61" i="2"/>
  <c r="Q61" i="2"/>
  <c r="O61" i="2"/>
  <c r="N61" i="2"/>
  <c r="M61" i="2"/>
  <c r="K61" i="2"/>
  <c r="I61" i="2"/>
  <c r="E61" i="2"/>
  <c r="D61" i="2"/>
  <c r="C61" i="2"/>
  <c r="S55" i="2"/>
  <c r="R55" i="2"/>
  <c r="Q55" i="2"/>
  <c r="O55" i="2"/>
  <c r="N55" i="2"/>
  <c r="M55" i="2"/>
  <c r="K55" i="2"/>
  <c r="I55" i="2"/>
  <c r="E55" i="2"/>
  <c r="D55" i="2"/>
  <c r="C55" i="2"/>
  <c r="S49" i="2"/>
  <c r="R49" i="2"/>
  <c r="Q49" i="2"/>
  <c r="O49" i="2"/>
  <c r="N49" i="2"/>
  <c r="M49" i="2"/>
  <c r="C49" i="2"/>
  <c r="S35" i="2"/>
  <c r="S24" i="2"/>
  <c r="S457" i="2"/>
  <c r="R35" i="2"/>
  <c r="Q35" i="2"/>
  <c r="O35" i="2"/>
  <c r="N35" i="2"/>
  <c r="M35" i="2"/>
  <c r="K35" i="2"/>
  <c r="I35" i="2"/>
  <c r="E35" i="2"/>
  <c r="D35" i="2"/>
  <c r="C35" i="2"/>
  <c r="Q24" i="2"/>
  <c r="O24" i="2"/>
  <c r="N24" i="2"/>
  <c r="M24" i="2"/>
  <c r="C24" i="2"/>
  <c r="F37" i="3"/>
  <c r="E37" i="3"/>
  <c r="D37" i="3"/>
  <c r="T20" i="2"/>
  <c r="F20" i="2"/>
  <c r="F21" i="2"/>
  <c r="K26" i="2"/>
  <c r="I26" i="2"/>
  <c r="F26" i="2"/>
  <c r="K27" i="2"/>
  <c r="I27" i="2"/>
  <c r="F27" i="2"/>
  <c r="K28" i="2"/>
  <c r="I28" i="2"/>
  <c r="F28" i="2"/>
  <c r="K29" i="2"/>
  <c r="F29" i="2"/>
  <c r="F30" i="2"/>
  <c r="F31" i="2"/>
  <c r="F32" i="2"/>
  <c r="N37" i="2"/>
  <c r="L37" i="2"/>
  <c r="K37" i="2"/>
  <c r="I37" i="2"/>
  <c r="F37" i="2"/>
  <c r="N38" i="2"/>
  <c r="L38" i="2"/>
  <c r="K38" i="2"/>
  <c r="N40" i="2"/>
  <c r="L40" i="2"/>
  <c r="K40" i="2"/>
  <c r="I40" i="2"/>
  <c r="F40" i="2"/>
  <c r="F41" i="2"/>
  <c r="F45" i="2"/>
  <c r="F46" i="2"/>
  <c r="F51" i="2"/>
  <c r="F52" i="2"/>
  <c r="F57" i="2"/>
  <c r="F58" i="2"/>
  <c r="N63" i="2"/>
  <c r="L63" i="2"/>
  <c r="K63" i="2"/>
  <c r="N64" i="2"/>
  <c r="L64" i="2"/>
  <c r="K64" i="2"/>
  <c r="I64" i="2"/>
  <c r="F64" i="2"/>
  <c r="F65" i="2"/>
  <c r="N66" i="2"/>
  <c r="L66" i="2"/>
  <c r="K66" i="2"/>
  <c r="I66" i="2"/>
  <c r="F66" i="2"/>
  <c r="N67" i="2"/>
  <c r="L67" i="2"/>
  <c r="K67" i="2"/>
  <c r="I67" i="2"/>
  <c r="F67" i="2"/>
  <c r="F68" i="2"/>
  <c r="F69" i="2"/>
  <c r="F74" i="2"/>
  <c r="F75" i="2"/>
  <c r="N90" i="2"/>
  <c r="L90" i="2"/>
  <c r="K90" i="2"/>
  <c r="N91" i="2"/>
  <c r="L91" i="2"/>
  <c r="K91" i="2"/>
  <c r="I91" i="2"/>
  <c r="F91" i="2"/>
  <c r="F92" i="2"/>
  <c r="F93" i="2"/>
  <c r="F94" i="2"/>
  <c r="F95" i="2"/>
  <c r="F96" i="2"/>
  <c r="N101" i="2"/>
  <c r="L101" i="2"/>
  <c r="K101" i="2"/>
  <c r="N102" i="2"/>
  <c r="L102" i="2"/>
  <c r="K102" i="2"/>
  <c r="N103" i="2"/>
  <c r="L103" i="2"/>
  <c r="K103" i="2"/>
  <c r="N104" i="2"/>
  <c r="L104" i="2"/>
  <c r="K104" i="2"/>
  <c r="N105" i="2"/>
  <c r="L105" i="2"/>
  <c r="K105" i="2"/>
  <c r="F109" i="2"/>
  <c r="F110" i="2"/>
  <c r="F115" i="2"/>
  <c r="F116" i="2"/>
  <c r="F121" i="2"/>
  <c r="F122" i="2"/>
  <c r="F124" i="2"/>
  <c r="N127" i="2"/>
  <c r="L127" i="2"/>
  <c r="K127" i="2"/>
  <c r="I127" i="2"/>
  <c r="F127" i="2"/>
  <c r="F128" i="2"/>
  <c r="F129" i="2"/>
  <c r="F130" i="2"/>
  <c r="F131" i="2"/>
  <c r="F132" i="2"/>
  <c r="F133" i="2"/>
  <c r="F135" i="2"/>
  <c r="F138" i="2"/>
  <c r="F139" i="2"/>
  <c r="F141" i="2"/>
  <c r="F149" i="2"/>
  <c r="F150" i="2"/>
  <c r="F151" i="2"/>
  <c r="N156" i="2"/>
  <c r="L156" i="2"/>
  <c r="K156" i="2"/>
  <c r="I156" i="2"/>
  <c r="F156" i="2"/>
  <c r="N157" i="2"/>
  <c r="L157" i="2"/>
  <c r="K157" i="2"/>
  <c r="R163" i="2"/>
  <c r="N158" i="2"/>
  <c r="L158" i="2"/>
  <c r="K158" i="2"/>
  <c r="I158" i="2"/>
  <c r="F158" i="2"/>
  <c r="N159" i="2"/>
  <c r="L159" i="2"/>
  <c r="K159" i="2"/>
  <c r="I159" i="2"/>
  <c r="F159" i="2"/>
  <c r="N160" i="2"/>
  <c r="L160" i="2"/>
  <c r="K160" i="2"/>
  <c r="I160" i="2"/>
  <c r="F160" i="2"/>
  <c r="N161" i="2"/>
  <c r="L161" i="2"/>
  <c r="K161" i="2"/>
  <c r="F161" i="2"/>
  <c r="N167" i="2"/>
  <c r="L167" i="2"/>
  <c r="K167" i="2"/>
  <c r="I167" i="2"/>
  <c r="N168" i="2"/>
  <c r="L168" i="2"/>
  <c r="K168" i="2"/>
  <c r="R177" i="2"/>
  <c r="N169" i="2"/>
  <c r="L169" i="2"/>
  <c r="K169" i="2"/>
  <c r="I169" i="2"/>
  <c r="F169" i="2"/>
  <c r="F171" i="2"/>
  <c r="F175" i="2"/>
  <c r="F176" i="2"/>
  <c r="N181" i="2"/>
  <c r="L181" i="2"/>
  <c r="K181" i="2"/>
  <c r="I181" i="2"/>
  <c r="F181" i="2"/>
  <c r="N182" i="2"/>
  <c r="L182" i="2"/>
  <c r="K182" i="2"/>
  <c r="I182" i="2"/>
  <c r="F182" i="2"/>
  <c r="N183" i="2"/>
  <c r="L183" i="2"/>
  <c r="K183" i="2"/>
  <c r="I183" i="2"/>
  <c r="F183" i="2"/>
  <c r="N184" i="2"/>
  <c r="L184" i="2"/>
  <c r="K184" i="2"/>
  <c r="F185" i="2"/>
  <c r="F186" i="2"/>
  <c r="F187" i="2"/>
  <c r="F192" i="2"/>
  <c r="F193" i="2"/>
  <c r="F195" i="2"/>
  <c r="F198" i="2"/>
  <c r="F199" i="2"/>
  <c r="F204" i="2"/>
  <c r="F205" i="2"/>
  <c r="F214" i="2"/>
  <c r="F215" i="2"/>
  <c r="N220" i="2"/>
  <c r="L220" i="2"/>
  <c r="K220" i="2"/>
  <c r="I220" i="2"/>
  <c r="F220" i="2"/>
  <c r="N221" i="2"/>
  <c r="L221" i="2"/>
  <c r="K221" i="2"/>
  <c r="I221" i="2"/>
  <c r="N222" i="2"/>
  <c r="L222" i="2"/>
  <c r="K222" i="2"/>
  <c r="R227" i="2"/>
  <c r="F222" i="2"/>
  <c r="N223" i="2"/>
  <c r="L223" i="2"/>
  <c r="K223" i="2"/>
  <c r="I223" i="2"/>
  <c r="F223" i="2"/>
  <c r="N224" i="2"/>
  <c r="L224" i="2"/>
  <c r="K224" i="2"/>
  <c r="I224" i="2"/>
  <c r="F224" i="2"/>
  <c r="N231" i="2"/>
  <c r="L231" i="2"/>
  <c r="N232" i="2"/>
  <c r="L232" i="2"/>
  <c r="I232" i="2"/>
  <c r="F232" i="2"/>
  <c r="F235" i="2"/>
  <c r="N236" i="2"/>
  <c r="L236" i="2"/>
  <c r="K236" i="2"/>
  <c r="I236" i="2"/>
  <c r="F236" i="2"/>
  <c r="F237" i="2"/>
  <c r="F239" i="2"/>
  <c r="F240" i="2"/>
  <c r="N245" i="2"/>
  <c r="L245" i="2"/>
  <c r="K245" i="2"/>
  <c r="N246" i="2"/>
  <c r="L246" i="2"/>
  <c r="K246" i="2"/>
  <c r="F247" i="2"/>
  <c r="F248" i="2"/>
  <c r="F249" i="2"/>
  <c r="F250" i="2"/>
  <c r="F251" i="2"/>
  <c r="F256" i="2"/>
  <c r="F257" i="2"/>
  <c r="F259" i="2"/>
  <c r="F262" i="2"/>
  <c r="F263" i="2"/>
  <c r="F265" i="2"/>
  <c r="F268" i="2"/>
  <c r="F269" i="2"/>
  <c r="F279" i="2"/>
  <c r="F284" i="2"/>
  <c r="F285" i="2"/>
  <c r="F286" i="2"/>
  <c r="F287" i="2"/>
  <c r="F288" i="2"/>
  <c r="F289" i="2"/>
  <c r="F290" i="2"/>
  <c r="N295" i="2"/>
  <c r="L295" i="2"/>
  <c r="K295" i="2"/>
  <c r="R305" i="2"/>
  <c r="N296" i="2"/>
  <c r="L296" i="2"/>
  <c r="K296" i="2"/>
  <c r="I296" i="2"/>
  <c r="F296" i="2"/>
  <c r="N297" i="2"/>
  <c r="L297" i="2"/>
  <c r="K297" i="2"/>
  <c r="N299" i="2"/>
  <c r="L299" i="2"/>
  <c r="K299" i="2"/>
  <c r="I299" i="2"/>
  <c r="F299" i="2"/>
  <c r="F301" i="2"/>
  <c r="F304" i="2"/>
  <c r="N309" i="2"/>
  <c r="L309" i="2"/>
  <c r="K309" i="2"/>
  <c r="I309" i="2"/>
  <c r="F309" i="2"/>
  <c r="N310" i="2"/>
  <c r="L310" i="2"/>
  <c r="K310" i="2"/>
  <c r="I310" i="2"/>
  <c r="N311" i="2"/>
  <c r="L311" i="2"/>
  <c r="K311" i="2"/>
  <c r="F312" i="2"/>
  <c r="F313" i="2"/>
  <c r="F314" i="2"/>
  <c r="F315" i="2"/>
  <c r="F320" i="2"/>
  <c r="F321" i="2"/>
  <c r="F326" i="2"/>
  <c r="F327" i="2"/>
  <c r="F332" i="2"/>
  <c r="F333" i="2"/>
  <c r="F340" i="2"/>
  <c r="F341" i="2"/>
  <c r="F346" i="2"/>
  <c r="F347" i="2"/>
  <c r="N352" i="2"/>
  <c r="L352" i="2"/>
  <c r="K352" i="2"/>
  <c r="I352" i="2"/>
  <c r="F352" i="2"/>
  <c r="N353" i="2"/>
  <c r="L353" i="2"/>
  <c r="K353" i="2"/>
  <c r="I353" i="2"/>
  <c r="F353" i="2"/>
  <c r="N354" i="2"/>
  <c r="L354" i="2"/>
  <c r="K354" i="2"/>
  <c r="I354" i="2"/>
  <c r="F354" i="2"/>
  <c r="F361" i="2"/>
  <c r="F366" i="2"/>
  <c r="F367" i="2"/>
  <c r="F368" i="2"/>
  <c r="F369" i="2"/>
  <c r="F370" i="2"/>
  <c r="F371" i="2"/>
  <c r="F372" i="2"/>
  <c r="F378" i="2"/>
  <c r="F383" i="2"/>
  <c r="F384" i="2"/>
  <c r="F390" i="2"/>
  <c r="F399" i="2"/>
  <c r="F400" i="2"/>
  <c r="F405" i="2"/>
  <c r="F406" i="2"/>
  <c r="N411" i="2"/>
  <c r="L411" i="2"/>
  <c r="K411" i="2"/>
  <c r="R421" i="2"/>
  <c r="N412" i="2"/>
  <c r="L412" i="2"/>
  <c r="K412" i="2"/>
  <c r="I412" i="2"/>
  <c r="F412" i="2"/>
  <c r="F419" i="2"/>
  <c r="F420" i="2"/>
  <c r="N425" i="2"/>
  <c r="L425" i="2"/>
  <c r="K425" i="2"/>
  <c r="N426" i="2"/>
  <c r="L426" i="2"/>
  <c r="K426" i="2"/>
  <c r="I426" i="2"/>
  <c r="F426" i="2"/>
  <c r="F427" i="2"/>
  <c r="F428" i="2"/>
  <c r="F429" i="2"/>
  <c r="F430" i="2"/>
  <c r="F431" i="2"/>
  <c r="F437" i="2"/>
  <c r="N442" i="2"/>
  <c r="L442" i="2"/>
  <c r="K442" i="2"/>
  <c r="I442" i="2"/>
  <c r="F442" i="2"/>
  <c r="F443" i="2"/>
  <c r="F445" i="2"/>
  <c r="F448" i="2"/>
  <c r="F449" i="2"/>
  <c r="N20" i="2"/>
  <c r="L20" i="2"/>
  <c r="K20" i="2"/>
  <c r="N21" i="2"/>
  <c r="L21" i="2"/>
  <c r="K21" i="2"/>
  <c r="K30" i="2"/>
  <c r="I30" i="2"/>
  <c r="K31" i="2"/>
  <c r="I31" i="2"/>
  <c r="K32" i="2"/>
  <c r="I32" i="2"/>
  <c r="N41" i="2"/>
  <c r="L41" i="2"/>
  <c r="K41" i="2"/>
  <c r="I41" i="2"/>
  <c r="N45" i="2"/>
  <c r="L45" i="2"/>
  <c r="K45" i="2"/>
  <c r="N46" i="2"/>
  <c r="L46" i="2"/>
  <c r="K46" i="2"/>
  <c r="I46" i="2"/>
  <c r="N51" i="2"/>
  <c r="L51" i="2"/>
  <c r="K51" i="2"/>
  <c r="I51" i="2"/>
  <c r="R53" i="2"/>
  <c r="N52" i="2"/>
  <c r="L52" i="2"/>
  <c r="K52" i="2"/>
  <c r="I52" i="2"/>
  <c r="I53" i="2"/>
  <c r="N57" i="2"/>
  <c r="L57" i="2"/>
  <c r="K57" i="2"/>
  <c r="I57" i="2"/>
  <c r="N58" i="2"/>
  <c r="L58" i="2"/>
  <c r="K58" i="2"/>
  <c r="I58" i="2"/>
  <c r="N68" i="2"/>
  <c r="L68" i="2"/>
  <c r="K68" i="2"/>
  <c r="I68" i="2"/>
  <c r="N69" i="2"/>
  <c r="L69" i="2"/>
  <c r="K69" i="2"/>
  <c r="N74" i="2"/>
  <c r="L74" i="2"/>
  <c r="K74" i="2"/>
  <c r="I74" i="2"/>
  <c r="N75" i="2"/>
  <c r="L75" i="2"/>
  <c r="K75" i="2"/>
  <c r="I75" i="2"/>
  <c r="I76" i="2"/>
  <c r="N92" i="2"/>
  <c r="L92" i="2"/>
  <c r="K92" i="2"/>
  <c r="I92" i="2"/>
  <c r="N93" i="2"/>
  <c r="L93" i="2"/>
  <c r="K93" i="2"/>
  <c r="I93" i="2"/>
  <c r="N94" i="2"/>
  <c r="L94" i="2"/>
  <c r="K94" i="2"/>
  <c r="I94" i="2"/>
  <c r="N95" i="2"/>
  <c r="L95" i="2"/>
  <c r="K95" i="2"/>
  <c r="I95" i="2"/>
  <c r="N96" i="2"/>
  <c r="L96" i="2"/>
  <c r="K96" i="2"/>
  <c r="I96" i="2"/>
  <c r="N109" i="2"/>
  <c r="L109" i="2"/>
  <c r="K109" i="2"/>
  <c r="N110" i="2"/>
  <c r="L110" i="2"/>
  <c r="K110" i="2"/>
  <c r="I110" i="2"/>
  <c r="N115" i="2"/>
  <c r="L115" i="2"/>
  <c r="K115" i="2"/>
  <c r="I115" i="2"/>
  <c r="R117" i="2"/>
  <c r="N116" i="2"/>
  <c r="L116" i="2"/>
  <c r="K116" i="2"/>
  <c r="I116" i="2"/>
  <c r="I117" i="2"/>
  <c r="N121" i="2"/>
  <c r="L121" i="2"/>
  <c r="K121" i="2"/>
  <c r="I121" i="2"/>
  <c r="N122" i="2"/>
  <c r="L122" i="2"/>
  <c r="K122" i="2"/>
  <c r="I122" i="2"/>
  <c r="N128" i="2"/>
  <c r="L128" i="2"/>
  <c r="K128" i="2"/>
  <c r="I128" i="2"/>
  <c r="N129" i="2"/>
  <c r="L129" i="2"/>
  <c r="K129" i="2"/>
  <c r="I129" i="2"/>
  <c r="N130" i="2"/>
  <c r="L130" i="2"/>
  <c r="K130" i="2"/>
  <c r="N131" i="2"/>
  <c r="L131" i="2"/>
  <c r="K131" i="2"/>
  <c r="I131" i="2"/>
  <c r="N132" i="2"/>
  <c r="L132" i="2"/>
  <c r="K132" i="2"/>
  <c r="I132" i="2"/>
  <c r="N133" i="2"/>
  <c r="L133" i="2"/>
  <c r="K133" i="2"/>
  <c r="I133" i="2"/>
  <c r="N138" i="2"/>
  <c r="L138" i="2"/>
  <c r="K138" i="2"/>
  <c r="I138" i="2"/>
  <c r="N139" i="2"/>
  <c r="L139" i="2"/>
  <c r="K139" i="2"/>
  <c r="I139" i="2"/>
  <c r="N150" i="2"/>
  <c r="L150" i="2"/>
  <c r="K150" i="2"/>
  <c r="I150" i="2"/>
  <c r="N151" i="2"/>
  <c r="L151" i="2"/>
  <c r="K151" i="2"/>
  <c r="I151" i="2"/>
  <c r="N171" i="2"/>
  <c r="L171" i="2"/>
  <c r="K171" i="2"/>
  <c r="N175" i="2"/>
  <c r="L175" i="2"/>
  <c r="K175" i="2"/>
  <c r="I175" i="2"/>
  <c r="N176" i="2"/>
  <c r="L176" i="2"/>
  <c r="K176" i="2"/>
  <c r="I176" i="2"/>
  <c r="N185" i="2"/>
  <c r="L185" i="2"/>
  <c r="K185" i="2"/>
  <c r="I185" i="2"/>
  <c r="N186" i="2"/>
  <c r="L186" i="2"/>
  <c r="K186" i="2"/>
  <c r="I186" i="2"/>
  <c r="N187" i="2"/>
  <c r="L187" i="2"/>
  <c r="K187" i="2"/>
  <c r="I187" i="2"/>
  <c r="N192" i="2"/>
  <c r="L192" i="2"/>
  <c r="K192" i="2"/>
  <c r="I192" i="2"/>
  <c r="N193" i="2"/>
  <c r="L193" i="2"/>
  <c r="K193" i="2"/>
  <c r="I193" i="2"/>
  <c r="I194" i="2"/>
  <c r="R194" i="2"/>
  <c r="N198" i="2"/>
  <c r="L198" i="2"/>
  <c r="K198" i="2"/>
  <c r="R200" i="2"/>
  <c r="N199" i="2"/>
  <c r="L199" i="2"/>
  <c r="K199" i="2"/>
  <c r="I199" i="2"/>
  <c r="N204" i="2"/>
  <c r="L204" i="2"/>
  <c r="K204" i="2"/>
  <c r="I204" i="2"/>
  <c r="R206" i="2"/>
  <c r="N205" i="2"/>
  <c r="L205" i="2"/>
  <c r="K205" i="2"/>
  <c r="I205" i="2"/>
  <c r="N214" i="2"/>
  <c r="L214" i="2"/>
  <c r="K214" i="2"/>
  <c r="I214" i="2"/>
  <c r="N215" i="2"/>
  <c r="L215" i="2"/>
  <c r="K215" i="2"/>
  <c r="I215" i="2"/>
  <c r="N247" i="2"/>
  <c r="L247" i="2"/>
  <c r="K247" i="2"/>
  <c r="I247" i="2"/>
  <c r="N248" i="2"/>
  <c r="L248" i="2"/>
  <c r="K248" i="2"/>
  <c r="I248" i="2"/>
  <c r="N249" i="2"/>
  <c r="L249" i="2"/>
  <c r="K249" i="2"/>
  <c r="R252" i="2"/>
  <c r="N250" i="2"/>
  <c r="L250" i="2"/>
  <c r="K250" i="2"/>
  <c r="I250" i="2"/>
  <c r="N251" i="2"/>
  <c r="L251" i="2"/>
  <c r="K251" i="2"/>
  <c r="I251" i="2"/>
  <c r="N256" i="2"/>
  <c r="L256" i="2"/>
  <c r="K256" i="2"/>
  <c r="I256" i="2"/>
  <c r="N257" i="2"/>
  <c r="L257" i="2"/>
  <c r="K257" i="2"/>
  <c r="I257" i="2"/>
  <c r="I258" i="2"/>
  <c r="R258" i="2"/>
  <c r="N262" i="2"/>
  <c r="L262" i="2"/>
  <c r="K262" i="2"/>
  <c r="I262" i="2"/>
  <c r="N263" i="2"/>
  <c r="L263" i="2"/>
  <c r="K263" i="2"/>
  <c r="I263" i="2"/>
  <c r="I264" i="2"/>
  <c r="N268" i="2"/>
  <c r="L268" i="2"/>
  <c r="K268" i="2"/>
  <c r="I268" i="2"/>
  <c r="N269" i="2"/>
  <c r="L269" i="2"/>
  <c r="K269" i="2"/>
  <c r="R270" i="2"/>
  <c r="N279" i="2"/>
  <c r="L279" i="2"/>
  <c r="K279" i="2"/>
  <c r="I279" i="2"/>
  <c r="N284" i="2"/>
  <c r="L284" i="2"/>
  <c r="K284" i="2"/>
  <c r="I284" i="2"/>
  <c r="N285" i="2"/>
  <c r="L285" i="2"/>
  <c r="K285" i="2"/>
  <c r="I285" i="2"/>
  <c r="N286" i="2"/>
  <c r="L286" i="2"/>
  <c r="K286" i="2"/>
  <c r="I286" i="2"/>
  <c r="N287" i="2"/>
  <c r="L287" i="2"/>
  <c r="K287" i="2"/>
  <c r="I287" i="2"/>
  <c r="N288" i="2"/>
  <c r="L288" i="2"/>
  <c r="K288" i="2"/>
  <c r="I288" i="2"/>
  <c r="N289" i="2"/>
  <c r="L289" i="2"/>
  <c r="K289" i="2"/>
  <c r="I289" i="2"/>
  <c r="N290" i="2"/>
  <c r="L290" i="2"/>
  <c r="K290" i="2"/>
  <c r="N312" i="2"/>
  <c r="L312" i="2"/>
  <c r="K312" i="2"/>
  <c r="I312" i="2"/>
  <c r="N313" i="2"/>
  <c r="L313" i="2"/>
  <c r="K313" i="2"/>
  <c r="I313" i="2"/>
  <c r="N314" i="2"/>
  <c r="L314" i="2"/>
  <c r="K314" i="2"/>
  <c r="I314" i="2"/>
  <c r="N315" i="2"/>
  <c r="L315" i="2"/>
  <c r="K315" i="2"/>
  <c r="I315" i="2"/>
  <c r="N320" i="2"/>
  <c r="L320" i="2"/>
  <c r="K320" i="2"/>
  <c r="I320" i="2"/>
  <c r="N321" i="2"/>
  <c r="L321" i="2"/>
  <c r="K321" i="2"/>
  <c r="I321" i="2"/>
  <c r="I322" i="2"/>
  <c r="N326" i="2"/>
  <c r="L326" i="2"/>
  <c r="K326" i="2"/>
  <c r="I326" i="2"/>
  <c r="N327" i="2"/>
  <c r="L327" i="2"/>
  <c r="K327" i="2"/>
  <c r="R328" i="2"/>
  <c r="N332" i="2"/>
  <c r="L332" i="2"/>
  <c r="K332" i="2"/>
  <c r="I332" i="2"/>
  <c r="N333" i="2"/>
  <c r="L333" i="2"/>
  <c r="K333" i="2"/>
  <c r="I333" i="2"/>
  <c r="I334" i="2"/>
  <c r="N340" i="2"/>
  <c r="L340" i="2"/>
  <c r="K340" i="2"/>
  <c r="I340" i="2"/>
  <c r="N341" i="2"/>
  <c r="L341" i="2"/>
  <c r="K341" i="2"/>
  <c r="I341" i="2"/>
  <c r="I342" i="2"/>
  <c r="N346" i="2"/>
  <c r="L346" i="2"/>
  <c r="K346" i="2"/>
  <c r="I346" i="2"/>
  <c r="N347" i="2"/>
  <c r="L347" i="2"/>
  <c r="K347" i="2"/>
  <c r="I347" i="2"/>
  <c r="I348" i="2"/>
  <c r="R348" i="2"/>
  <c r="N366" i="2"/>
  <c r="L366" i="2"/>
  <c r="K366" i="2"/>
  <c r="I366" i="2"/>
  <c r="N367" i="2"/>
  <c r="L367" i="2"/>
  <c r="K367" i="2"/>
  <c r="R373" i="2"/>
  <c r="N368" i="2"/>
  <c r="L368" i="2"/>
  <c r="K368" i="2"/>
  <c r="I368" i="2"/>
  <c r="N369" i="2"/>
  <c r="L369" i="2"/>
  <c r="K369" i="2"/>
  <c r="I369" i="2"/>
  <c r="N370" i="2"/>
  <c r="L370" i="2"/>
  <c r="K370" i="2"/>
  <c r="I370" i="2"/>
  <c r="N371" i="2"/>
  <c r="L371" i="2"/>
  <c r="K371" i="2"/>
  <c r="I371" i="2"/>
  <c r="N372" i="2"/>
  <c r="L372" i="2"/>
  <c r="K372" i="2"/>
  <c r="I372" i="2"/>
  <c r="N378" i="2"/>
  <c r="L378" i="2"/>
  <c r="K378" i="2"/>
  <c r="I378" i="2"/>
  <c r="N383" i="2"/>
  <c r="L383" i="2"/>
  <c r="K383" i="2"/>
  <c r="I383" i="2"/>
  <c r="N384" i="2"/>
  <c r="L384" i="2"/>
  <c r="K384" i="2"/>
  <c r="R385" i="2"/>
  <c r="N390" i="2"/>
  <c r="L390" i="2"/>
  <c r="K390" i="2"/>
  <c r="I390" i="2"/>
  <c r="N399" i="2"/>
  <c r="L399" i="2"/>
  <c r="K399" i="2"/>
  <c r="I399" i="2"/>
  <c r="R401" i="2"/>
  <c r="N400" i="2"/>
  <c r="L400" i="2"/>
  <c r="K400" i="2"/>
  <c r="I400" i="2"/>
  <c r="N405" i="2"/>
  <c r="L405" i="2"/>
  <c r="K405" i="2"/>
  <c r="I405" i="2"/>
  <c r="N406" i="2"/>
  <c r="L406" i="2"/>
  <c r="K406" i="2"/>
  <c r="I406" i="2"/>
  <c r="N419" i="2"/>
  <c r="L419" i="2"/>
  <c r="K419" i="2"/>
  <c r="I419" i="2"/>
  <c r="N420" i="2"/>
  <c r="L420" i="2"/>
  <c r="K420" i="2"/>
  <c r="I420" i="2"/>
  <c r="N427" i="2"/>
  <c r="L427" i="2"/>
  <c r="K427" i="2"/>
  <c r="N428" i="2"/>
  <c r="N429" i="2"/>
  <c r="L429" i="2"/>
  <c r="K429" i="2"/>
  <c r="I429" i="2"/>
  <c r="N430" i="2"/>
  <c r="L430" i="2"/>
  <c r="K430" i="2"/>
  <c r="I430" i="2"/>
  <c r="N431" i="2"/>
  <c r="L431" i="2"/>
  <c r="K431" i="2"/>
  <c r="I431" i="2"/>
  <c r="N437" i="2"/>
  <c r="L437" i="2"/>
  <c r="K437" i="2"/>
  <c r="I437" i="2"/>
  <c r="N443" i="2"/>
  <c r="L443" i="2"/>
  <c r="K443" i="2"/>
  <c r="I443" i="2"/>
  <c r="I444" i="2"/>
  <c r="N448" i="2"/>
  <c r="L448" i="2"/>
  <c r="K448" i="2"/>
  <c r="I448" i="2"/>
  <c r="N449" i="2"/>
  <c r="L449" i="2"/>
  <c r="K449" i="2"/>
  <c r="R450" i="2"/>
  <c r="O457" i="2"/>
  <c r="T87" i="2"/>
  <c r="T98" i="2"/>
  <c r="T118" i="2"/>
  <c r="T124" i="2"/>
  <c r="T135" i="2"/>
  <c r="T141" i="2"/>
  <c r="T34" i="2"/>
  <c r="T48" i="2"/>
  <c r="T54" i="2"/>
  <c r="T60" i="2"/>
  <c r="T71" i="2"/>
  <c r="T77" i="2"/>
  <c r="T228" i="2"/>
  <c r="T242" i="2"/>
  <c r="T253" i="2"/>
  <c r="T259" i="2"/>
  <c r="T265" i="2"/>
  <c r="T271" i="2"/>
  <c r="T153" i="2"/>
  <c r="T164" i="2"/>
  <c r="T178" i="2"/>
  <c r="T189" i="2"/>
  <c r="T195" i="2"/>
  <c r="T201" i="2"/>
  <c r="T207" i="2"/>
  <c r="T343" i="2"/>
  <c r="T349" i="2"/>
  <c r="T363" i="2"/>
  <c r="T374" i="2"/>
  <c r="T380" i="2"/>
  <c r="T386" i="2"/>
  <c r="T281" i="2"/>
  <c r="T292" i="2"/>
  <c r="T306" i="2"/>
  <c r="T317" i="2"/>
  <c r="T323" i="2"/>
  <c r="T329" i="2"/>
  <c r="T335" i="2"/>
  <c r="T402" i="2"/>
  <c r="T408" i="2"/>
  <c r="T422" i="2"/>
  <c r="T433" i="2"/>
  <c r="T439" i="2"/>
  <c r="T445" i="2"/>
  <c r="T451" i="2"/>
  <c r="P87" i="2"/>
  <c r="P98" i="2"/>
  <c r="P112" i="2"/>
  <c r="P118" i="2"/>
  <c r="P124" i="2"/>
  <c r="P135" i="2"/>
  <c r="P141" i="2"/>
  <c r="P23" i="2"/>
  <c r="P34" i="2"/>
  <c r="P48" i="2"/>
  <c r="P54" i="2"/>
  <c r="P60" i="2"/>
  <c r="P71" i="2"/>
  <c r="P77" i="2"/>
  <c r="P217" i="2"/>
  <c r="P228" i="2"/>
  <c r="P242" i="2"/>
  <c r="P253" i="2"/>
  <c r="P259" i="2"/>
  <c r="P265" i="2"/>
  <c r="P271" i="2"/>
  <c r="P273" i="2"/>
  <c r="P153" i="2"/>
  <c r="P164" i="2"/>
  <c r="P178" i="2"/>
  <c r="P189" i="2"/>
  <c r="P195" i="2"/>
  <c r="P201" i="2"/>
  <c r="P207" i="2"/>
  <c r="P209" i="2"/>
  <c r="P343" i="2"/>
  <c r="P349" i="2"/>
  <c r="P363" i="2"/>
  <c r="P374" i="2"/>
  <c r="P380" i="2"/>
  <c r="P386" i="2"/>
  <c r="P392" i="2"/>
  <c r="P281" i="2"/>
  <c r="P292" i="2"/>
  <c r="P306" i="2"/>
  <c r="P317" i="2"/>
  <c r="P323" i="2"/>
  <c r="P329" i="2"/>
  <c r="P335" i="2"/>
  <c r="P337" i="2"/>
  <c r="P402" i="2"/>
  <c r="P408" i="2"/>
  <c r="P422" i="2"/>
  <c r="P433" i="2"/>
  <c r="P439" i="2"/>
  <c r="P445" i="2"/>
  <c r="P451" i="2"/>
  <c r="P453" i="2"/>
  <c r="P454" i="2"/>
  <c r="J82" i="2"/>
  <c r="J83" i="2"/>
  <c r="J90" i="2"/>
  <c r="J91" i="2"/>
  <c r="J92" i="2"/>
  <c r="J93" i="2"/>
  <c r="J94" i="2"/>
  <c r="J95" i="2"/>
  <c r="J96" i="2"/>
  <c r="J109" i="2"/>
  <c r="J110" i="2"/>
  <c r="J115" i="2"/>
  <c r="J116" i="2"/>
  <c r="J118" i="2"/>
  <c r="J121" i="2"/>
  <c r="J122" i="2"/>
  <c r="J124" i="2"/>
  <c r="J127" i="2"/>
  <c r="J128" i="2"/>
  <c r="J129" i="2"/>
  <c r="J130" i="2"/>
  <c r="J131" i="2"/>
  <c r="J132" i="2"/>
  <c r="J133" i="2"/>
  <c r="J138" i="2"/>
  <c r="J139" i="2"/>
  <c r="J141" i="2"/>
  <c r="J26" i="2"/>
  <c r="J27" i="2"/>
  <c r="J28" i="2"/>
  <c r="J29" i="2"/>
  <c r="J30" i="2"/>
  <c r="J31" i="2"/>
  <c r="J32" i="2"/>
  <c r="J34" i="2"/>
  <c r="J37" i="2"/>
  <c r="J38" i="2"/>
  <c r="J39" i="2"/>
  <c r="J40" i="2"/>
  <c r="J41" i="2"/>
  <c r="J45" i="2"/>
  <c r="J46" i="2"/>
  <c r="J48" i="2"/>
  <c r="J51" i="2"/>
  <c r="J52" i="2"/>
  <c r="J54" i="2"/>
  <c r="J57" i="2"/>
  <c r="J58" i="2"/>
  <c r="J60" i="2"/>
  <c r="J63" i="2"/>
  <c r="J64" i="2"/>
  <c r="J65" i="2"/>
  <c r="J66" i="2"/>
  <c r="J67" i="2"/>
  <c r="J68" i="2"/>
  <c r="J69" i="2"/>
  <c r="J71" i="2"/>
  <c r="J74" i="2"/>
  <c r="J75" i="2"/>
  <c r="J213" i="2"/>
  <c r="J214" i="2"/>
  <c r="J215" i="2"/>
  <c r="J221" i="2"/>
  <c r="J220" i="2"/>
  <c r="J222" i="2"/>
  <c r="J223" i="2"/>
  <c r="J224" i="2"/>
  <c r="J228" i="2"/>
  <c r="J245" i="2"/>
  <c r="J246" i="2"/>
  <c r="J247" i="2"/>
  <c r="J248" i="2"/>
  <c r="J249" i="2"/>
  <c r="J250" i="2"/>
  <c r="J251" i="2"/>
  <c r="J253" i="2"/>
  <c r="J256" i="2"/>
  <c r="J257" i="2"/>
  <c r="J259" i="2"/>
  <c r="J262" i="2"/>
  <c r="J263" i="2"/>
  <c r="J265" i="2"/>
  <c r="J268" i="2"/>
  <c r="J269" i="2"/>
  <c r="J271" i="2"/>
  <c r="J148" i="2"/>
  <c r="J149" i="2"/>
  <c r="J150" i="2"/>
  <c r="J151" i="2"/>
  <c r="J156" i="2"/>
  <c r="J157" i="2"/>
  <c r="J158" i="2"/>
  <c r="J159" i="2"/>
  <c r="J160" i="2"/>
  <c r="J161" i="2"/>
  <c r="J167" i="2"/>
  <c r="J168" i="2"/>
  <c r="J169" i="2"/>
  <c r="J170" i="2"/>
  <c r="J171" i="2"/>
  <c r="J175" i="2"/>
  <c r="J176" i="2"/>
  <c r="J178" i="2"/>
  <c r="J181" i="2"/>
  <c r="J182" i="2"/>
  <c r="J183" i="2"/>
  <c r="J184" i="2"/>
  <c r="J185" i="2"/>
  <c r="J186" i="2"/>
  <c r="J187" i="2"/>
  <c r="J192" i="2"/>
  <c r="J193" i="2"/>
  <c r="J195" i="2"/>
  <c r="J198" i="2"/>
  <c r="J199" i="2"/>
  <c r="J201" i="2"/>
  <c r="J204" i="2"/>
  <c r="J205" i="2"/>
  <c r="J340" i="2"/>
  <c r="J341" i="2"/>
  <c r="J343" i="2"/>
  <c r="J346" i="2"/>
  <c r="J347" i="2"/>
  <c r="J352" i="2"/>
  <c r="J353" i="2"/>
  <c r="J354" i="2"/>
  <c r="J355" i="2"/>
  <c r="J356" i="2"/>
  <c r="J357" i="2"/>
  <c r="J361" i="2"/>
  <c r="J366" i="2"/>
  <c r="J367" i="2"/>
  <c r="J368" i="2"/>
  <c r="J369" i="2"/>
  <c r="J370" i="2"/>
  <c r="J371" i="2"/>
  <c r="J372" i="2"/>
  <c r="J374" i="2"/>
  <c r="J377" i="2"/>
  <c r="J378" i="2"/>
  <c r="J380" i="2"/>
  <c r="J383" i="2"/>
  <c r="J384" i="2"/>
  <c r="J386" i="2"/>
  <c r="J390" i="2"/>
  <c r="J278" i="2"/>
  <c r="J279" i="2"/>
  <c r="J281" i="2"/>
  <c r="J284" i="2"/>
  <c r="J285" i="2"/>
  <c r="J286" i="2"/>
  <c r="J287" i="2"/>
  <c r="J288" i="2"/>
  <c r="J289" i="2"/>
  <c r="J290" i="2"/>
  <c r="J292" i="2"/>
  <c r="J295" i="2"/>
  <c r="J296" i="2"/>
  <c r="J297" i="2"/>
  <c r="J299" i="2"/>
  <c r="J300" i="2"/>
  <c r="J301" i="2"/>
  <c r="J304" i="2"/>
  <c r="J306" i="2"/>
  <c r="J309" i="2"/>
  <c r="J310" i="2"/>
  <c r="J311" i="2"/>
  <c r="J312" i="2"/>
  <c r="J313" i="2"/>
  <c r="J314" i="2"/>
  <c r="J315" i="2"/>
  <c r="J317" i="2"/>
  <c r="J320" i="2"/>
  <c r="J321" i="2"/>
  <c r="J323" i="2"/>
  <c r="J326" i="2"/>
  <c r="J327" i="2"/>
  <c r="J329" i="2"/>
  <c r="J332" i="2"/>
  <c r="J333" i="2"/>
  <c r="J335" i="2"/>
  <c r="J337" i="2"/>
  <c r="J399" i="2"/>
  <c r="J400" i="2"/>
  <c r="J402" i="2"/>
  <c r="J405" i="2"/>
  <c r="J406" i="2"/>
  <c r="J408" i="2"/>
  <c r="J411" i="2"/>
  <c r="J412" i="2"/>
  <c r="J413" i="2"/>
  <c r="J414" i="2"/>
  <c r="J415" i="2"/>
  <c r="J419" i="2"/>
  <c r="J420" i="2"/>
  <c r="J425" i="2"/>
  <c r="J426" i="2"/>
  <c r="J427" i="2"/>
  <c r="J428" i="2"/>
  <c r="J429" i="2"/>
  <c r="J430" i="2"/>
  <c r="J431" i="2"/>
  <c r="J436" i="2"/>
  <c r="J437" i="2"/>
  <c r="J439" i="2"/>
  <c r="J442" i="2"/>
  <c r="J443" i="2"/>
  <c r="J448" i="2"/>
  <c r="J449" i="2"/>
  <c r="J451" i="2"/>
  <c r="S401" i="2"/>
  <c r="S421" i="2"/>
  <c r="S438" i="2"/>
  <c r="S407" i="2"/>
  <c r="S432" i="2"/>
  <c r="S444" i="2"/>
  <c r="S450" i="2"/>
  <c r="S453" i="2"/>
  <c r="S454" i="2"/>
  <c r="S342" i="2"/>
  <c r="S348" i="2"/>
  <c r="S362" i="2"/>
  <c r="S373" i="2"/>
  <c r="S379" i="2"/>
  <c r="S385" i="2"/>
  <c r="S391" i="2"/>
  <c r="S394" i="2"/>
  <c r="S280" i="2"/>
  <c r="S291" i="2"/>
  <c r="S305" i="2"/>
  <c r="S316" i="2"/>
  <c r="S322" i="2"/>
  <c r="S328" i="2"/>
  <c r="S334" i="2"/>
  <c r="S337" i="2"/>
  <c r="S216" i="2"/>
  <c r="S227" i="2"/>
  <c r="S241" i="2"/>
  <c r="S252" i="2"/>
  <c r="S258" i="2"/>
  <c r="S264" i="2"/>
  <c r="S270" i="2"/>
  <c r="S152" i="2"/>
  <c r="S163" i="2"/>
  <c r="S177" i="2"/>
  <c r="S188" i="2"/>
  <c r="S194" i="2"/>
  <c r="S200" i="2"/>
  <c r="S206" i="2"/>
  <c r="S209" i="2"/>
  <c r="S86" i="2"/>
  <c r="S97" i="2"/>
  <c r="S111" i="2"/>
  <c r="S117" i="2"/>
  <c r="S123" i="2"/>
  <c r="S134" i="2"/>
  <c r="S140" i="2"/>
  <c r="S143" i="2"/>
  <c r="S22" i="2"/>
  <c r="S33" i="2"/>
  <c r="S70" i="2"/>
  <c r="S47" i="2"/>
  <c r="S53" i="2"/>
  <c r="S59" i="2"/>
  <c r="S76" i="2"/>
  <c r="S79" i="2"/>
  <c r="R407" i="2"/>
  <c r="R444" i="2"/>
  <c r="R342" i="2"/>
  <c r="R379" i="2"/>
  <c r="R280" i="2"/>
  <c r="R322" i="2"/>
  <c r="R334" i="2"/>
  <c r="R264" i="2"/>
  <c r="R188" i="2"/>
  <c r="R123" i="2"/>
  <c r="R140" i="2"/>
  <c r="R47" i="2"/>
  <c r="R59" i="2"/>
  <c r="R76" i="2"/>
  <c r="Q401" i="2"/>
  <c r="Q407" i="2"/>
  <c r="Q421" i="2"/>
  <c r="Q432" i="2"/>
  <c r="Q438" i="2"/>
  <c r="Q444" i="2"/>
  <c r="Q450" i="2"/>
  <c r="Q342" i="2"/>
  <c r="Q348" i="2"/>
  <c r="Q362" i="2"/>
  <c r="Q373" i="2"/>
  <c r="Q379" i="2"/>
  <c r="Q385" i="2"/>
  <c r="Q391" i="2"/>
  <c r="Q280" i="2"/>
  <c r="Q291" i="2"/>
  <c r="Q305" i="2"/>
  <c r="Q316" i="2"/>
  <c r="Q322" i="2"/>
  <c r="Q328" i="2"/>
  <c r="Q334" i="2"/>
  <c r="Q216" i="2"/>
  <c r="Q227" i="2"/>
  <c r="Q241" i="2"/>
  <c r="Q252" i="2"/>
  <c r="Q258" i="2"/>
  <c r="Q264" i="2"/>
  <c r="Q270" i="2"/>
  <c r="Q273" i="2"/>
  <c r="Q152" i="2"/>
  <c r="Q163" i="2"/>
  <c r="Q177" i="2"/>
  <c r="Q188" i="2"/>
  <c r="Q194" i="2"/>
  <c r="Q200" i="2"/>
  <c r="Q206" i="2"/>
  <c r="Q86" i="2"/>
  <c r="Q97" i="2"/>
  <c r="Q111" i="2"/>
  <c r="Q117" i="2"/>
  <c r="Q123" i="2"/>
  <c r="Q134" i="2"/>
  <c r="Q140" i="2"/>
  <c r="Q143" i="2"/>
  <c r="Q22" i="2"/>
  <c r="Q33" i="2"/>
  <c r="Q47" i="2"/>
  <c r="Q53" i="2"/>
  <c r="Q59" i="2"/>
  <c r="Q70" i="2"/>
  <c r="Q76" i="2"/>
  <c r="Q79" i="2"/>
  <c r="Q144" i="2"/>
  <c r="O401" i="2"/>
  <c r="O407" i="2"/>
  <c r="O438" i="2"/>
  <c r="O421" i="2"/>
  <c r="O432" i="2"/>
  <c r="O444" i="2"/>
  <c r="O450" i="2"/>
  <c r="O453" i="2"/>
  <c r="O454" i="2"/>
  <c r="O342" i="2"/>
  <c r="O348" i="2"/>
  <c r="O362" i="2"/>
  <c r="O373" i="2"/>
  <c r="O379" i="2"/>
  <c r="O385" i="2"/>
  <c r="O391" i="2"/>
  <c r="O280" i="2"/>
  <c r="O291" i="2"/>
  <c r="O305" i="2"/>
  <c r="O316" i="2"/>
  <c r="O322" i="2"/>
  <c r="O328" i="2"/>
  <c r="O334" i="2"/>
  <c r="O337" i="2"/>
  <c r="O216" i="2"/>
  <c r="O227" i="2"/>
  <c r="O241" i="2"/>
  <c r="O252" i="2"/>
  <c r="O258" i="2"/>
  <c r="O264" i="2"/>
  <c r="O270" i="2"/>
  <c r="O273" i="2"/>
  <c r="O152" i="2"/>
  <c r="O163" i="2"/>
  <c r="O177" i="2"/>
  <c r="O188" i="2"/>
  <c r="O194" i="2"/>
  <c r="O200" i="2"/>
  <c r="O206" i="2"/>
  <c r="O209" i="2"/>
  <c r="O274" i="2"/>
  <c r="O86" i="2"/>
  <c r="O97" i="2"/>
  <c r="O111" i="2"/>
  <c r="O117" i="2"/>
  <c r="O123" i="2"/>
  <c r="O134" i="2"/>
  <c r="O140" i="2"/>
  <c r="O143" i="2"/>
  <c r="O47" i="2"/>
  <c r="O22" i="2"/>
  <c r="O33" i="2"/>
  <c r="O53" i="2"/>
  <c r="O59" i="2"/>
  <c r="O70" i="2"/>
  <c r="O76" i="2"/>
  <c r="O79" i="2"/>
  <c r="O144" i="2"/>
  <c r="N401" i="2"/>
  <c r="N407" i="2"/>
  <c r="N421" i="2"/>
  <c r="N438" i="2"/>
  <c r="N444" i="2"/>
  <c r="N450" i="2"/>
  <c r="N342" i="2"/>
  <c r="N348" i="2"/>
  <c r="N362" i="2"/>
  <c r="N373" i="2"/>
  <c r="N379" i="2"/>
  <c r="N385" i="2"/>
  <c r="N291" i="2"/>
  <c r="N305" i="2"/>
  <c r="N316" i="2"/>
  <c r="N322" i="2"/>
  <c r="N328" i="2"/>
  <c r="N227" i="2"/>
  <c r="N241" i="2"/>
  <c r="N258" i="2"/>
  <c r="N264" i="2"/>
  <c r="N270" i="2"/>
  <c r="N152" i="2"/>
  <c r="N163" i="2"/>
  <c r="N177" i="2"/>
  <c r="N194" i="2"/>
  <c r="N206" i="2"/>
  <c r="N97" i="2"/>
  <c r="N117" i="2"/>
  <c r="N123" i="2"/>
  <c r="N134" i="2"/>
  <c r="N140" i="2"/>
  <c r="N22" i="2"/>
  <c r="N33" i="2"/>
  <c r="N53" i="2"/>
  <c r="N59" i="2"/>
  <c r="N70" i="2"/>
  <c r="M401" i="2"/>
  <c r="M407" i="2"/>
  <c r="M421" i="2"/>
  <c r="M432" i="2"/>
  <c r="M438" i="2"/>
  <c r="M444" i="2"/>
  <c r="M450" i="2"/>
  <c r="M453" i="2"/>
  <c r="M454" i="2"/>
  <c r="M342" i="2"/>
  <c r="M348" i="2"/>
  <c r="M362" i="2"/>
  <c r="M373" i="2"/>
  <c r="M379" i="2"/>
  <c r="M385" i="2"/>
  <c r="M391" i="2"/>
  <c r="M394" i="2"/>
  <c r="M280" i="2"/>
  <c r="M291" i="2"/>
  <c r="M305" i="2"/>
  <c r="M316" i="2"/>
  <c r="M322" i="2"/>
  <c r="M328" i="2"/>
  <c r="M334" i="2"/>
  <c r="M337" i="2"/>
  <c r="M216" i="2"/>
  <c r="M241" i="2"/>
  <c r="M227" i="2"/>
  <c r="M252" i="2"/>
  <c r="M258" i="2"/>
  <c r="M264" i="2"/>
  <c r="M270" i="2"/>
  <c r="M273" i="2"/>
  <c r="M152" i="2"/>
  <c r="M163" i="2"/>
  <c r="M177" i="2"/>
  <c r="M188" i="2"/>
  <c r="M194" i="2"/>
  <c r="M200" i="2"/>
  <c r="M206" i="2"/>
  <c r="M209" i="2"/>
  <c r="M86" i="2"/>
  <c r="M97" i="2"/>
  <c r="M111" i="2"/>
  <c r="M117" i="2"/>
  <c r="M123" i="2"/>
  <c r="M134" i="2"/>
  <c r="M140" i="2"/>
  <c r="M143" i="2"/>
  <c r="M22" i="2"/>
  <c r="M70" i="2"/>
  <c r="M33" i="2"/>
  <c r="M47" i="2"/>
  <c r="M53" i="2"/>
  <c r="M59" i="2"/>
  <c r="M76" i="2"/>
  <c r="M79" i="2"/>
  <c r="L401" i="2"/>
  <c r="L407" i="2"/>
  <c r="L421" i="2"/>
  <c r="L450" i="2"/>
  <c r="L342" i="2"/>
  <c r="L348" i="2"/>
  <c r="L385" i="2"/>
  <c r="L291" i="2"/>
  <c r="L305" i="2"/>
  <c r="L328" i="2"/>
  <c r="L216" i="2"/>
  <c r="L258" i="2"/>
  <c r="L270" i="2"/>
  <c r="L152" i="2"/>
  <c r="L194" i="2"/>
  <c r="L206" i="2"/>
  <c r="L117" i="2"/>
  <c r="L123" i="2"/>
  <c r="L140" i="2"/>
  <c r="L53" i="2"/>
  <c r="L59" i="2"/>
  <c r="K401" i="2"/>
  <c r="K407" i="2"/>
  <c r="K444" i="2"/>
  <c r="K450" i="2"/>
  <c r="K342" i="2"/>
  <c r="K379" i="2"/>
  <c r="K385" i="2"/>
  <c r="K305" i="2"/>
  <c r="K322" i="2"/>
  <c r="K328" i="2"/>
  <c r="K252" i="2"/>
  <c r="K270" i="2"/>
  <c r="K206" i="2"/>
  <c r="K123" i="2"/>
  <c r="K140" i="2"/>
  <c r="K59" i="2"/>
  <c r="K76" i="2"/>
  <c r="I401" i="2"/>
  <c r="I407" i="2"/>
  <c r="I206" i="2"/>
  <c r="I123" i="2"/>
  <c r="I140" i="2"/>
  <c r="I59" i="2"/>
  <c r="E449" i="2"/>
  <c r="D449" i="2"/>
  <c r="F402" i="2"/>
  <c r="F408" i="2"/>
  <c r="F451" i="2"/>
  <c r="F118" i="2"/>
  <c r="F54" i="2"/>
  <c r="F60" i="2"/>
  <c r="F77" i="2"/>
  <c r="F271" i="2"/>
  <c r="F201" i="2"/>
  <c r="F207" i="2"/>
  <c r="F343" i="2"/>
  <c r="F349" i="2"/>
  <c r="F374" i="2"/>
  <c r="F386" i="2"/>
  <c r="F292" i="2"/>
  <c r="F323" i="2"/>
  <c r="F329" i="2"/>
  <c r="F335" i="2"/>
  <c r="E399" i="2"/>
  <c r="E400" i="2"/>
  <c r="E401" i="2"/>
  <c r="E405" i="2"/>
  <c r="E406" i="2"/>
  <c r="E407" i="2"/>
  <c r="E412" i="2"/>
  <c r="E419" i="2"/>
  <c r="E420" i="2"/>
  <c r="E426" i="2"/>
  <c r="E427" i="2"/>
  <c r="E428" i="2"/>
  <c r="E429" i="2"/>
  <c r="E430" i="2"/>
  <c r="E431" i="2"/>
  <c r="E437" i="2"/>
  <c r="E442" i="2"/>
  <c r="E443" i="2"/>
  <c r="E444" i="2"/>
  <c r="E448" i="2"/>
  <c r="E450" i="2"/>
  <c r="E340" i="2"/>
  <c r="E341" i="2"/>
  <c r="E342" i="2"/>
  <c r="E346" i="2"/>
  <c r="E347" i="2"/>
  <c r="E348" i="2"/>
  <c r="E352" i="2"/>
  <c r="E353" i="2"/>
  <c r="E366" i="2"/>
  <c r="E367" i="2"/>
  <c r="E368" i="2"/>
  <c r="E369" i="2"/>
  <c r="E370" i="2"/>
  <c r="E371" i="2"/>
  <c r="E372" i="2"/>
  <c r="E373" i="2"/>
  <c r="E378" i="2"/>
  <c r="E383" i="2"/>
  <c r="E384" i="2"/>
  <c r="E385" i="2"/>
  <c r="E390" i="2"/>
  <c r="E279" i="2"/>
  <c r="E284" i="2"/>
  <c r="E285" i="2"/>
  <c r="E286" i="2"/>
  <c r="E287" i="2"/>
  <c r="E288" i="2"/>
  <c r="E289" i="2"/>
  <c r="E290" i="2"/>
  <c r="E291" i="2"/>
  <c r="E299" i="2"/>
  <c r="E309" i="2"/>
  <c r="E312" i="2"/>
  <c r="E313" i="2"/>
  <c r="E314" i="2"/>
  <c r="E315" i="2"/>
  <c r="E320" i="2"/>
  <c r="E321" i="2"/>
  <c r="E322" i="2"/>
  <c r="E326" i="2"/>
  <c r="E327" i="2"/>
  <c r="E328" i="2"/>
  <c r="E332" i="2"/>
  <c r="E333" i="2"/>
  <c r="E334" i="2"/>
  <c r="E214" i="2"/>
  <c r="E215" i="2"/>
  <c r="E220" i="2"/>
  <c r="E222" i="2"/>
  <c r="E223" i="2"/>
  <c r="E224" i="2"/>
  <c r="E232" i="2"/>
  <c r="E236" i="2"/>
  <c r="E247" i="2"/>
  <c r="E248" i="2"/>
  <c r="E249" i="2"/>
  <c r="E250" i="2"/>
  <c r="E251" i="2"/>
  <c r="E256" i="2"/>
  <c r="E257" i="2"/>
  <c r="E258" i="2"/>
  <c r="E262" i="2"/>
  <c r="E263" i="2"/>
  <c r="E264" i="2"/>
  <c r="E268" i="2"/>
  <c r="E269" i="2"/>
  <c r="E270" i="2"/>
  <c r="E150" i="2"/>
  <c r="E151" i="2"/>
  <c r="E156" i="2"/>
  <c r="E158" i="2"/>
  <c r="E159" i="2"/>
  <c r="E160" i="2"/>
  <c r="E161" i="2"/>
  <c r="E169" i="2"/>
  <c r="E171" i="2"/>
  <c r="E175" i="2"/>
  <c r="E176" i="2"/>
  <c r="E183" i="2"/>
  <c r="E185" i="2"/>
  <c r="E186" i="2"/>
  <c r="E187" i="2"/>
  <c r="E192" i="2"/>
  <c r="E193" i="2"/>
  <c r="E194" i="2"/>
  <c r="E198" i="2"/>
  <c r="E199" i="2"/>
  <c r="E200" i="2"/>
  <c r="E204" i="2"/>
  <c r="E205" i="2"/>
  <c r="E206" i="2"/>
  <c r="E91" i="2"/>
  <c r="E92" i="2"/>
  <c r="E93" i="2"/>
  <c r="E94" i="2"/>
  <c r="E95" i="2"/>
  <c r="E96" i="2"/>
  <c r="E109" i="2"/>
  <c r="E110" i="2"/>
  <c r="E115" i="2"/>
  <c r="E116" i="2"/>
  <c r="E117" i="2"/>
  <c r="E121" i="2"/>
  <c r="E122" i="2"/>
  <c r="E123" i="2"/>
  <c r="E127" i="2"/>
  <c r="E128" i="2"/>
  <c r="E129" i="2"/>
  <c r="E130" i="2"/>
  <c r="E131" i="2"/>
  <c r="E132" i="2"/>
  <c r="E133" i="2"/>
  <c r="E134" i="2"/>
  <c r="E138" i="2"/>
  <c r="E139" i="2"/>
  <c r="E140" i="2"/>
  <c r="E20" i="2"/>
  <c r="E21" i="2"/>
  <c r="E27" i="2"/>
  <c r="E28" i="2"/>
  <c r="E29" i="2"/>
  <c r="E30" i="2"/>
  <c r="E31" i="2"/>
  <c r="E32" i="2"/>
  <c r="E40" i="2"/>
  <c r="E41" i="2"/>
  <c r="E45" i="2"/>
  <c r="E46" i="2"/>
  <c r="E51" i="2"/>
  <c r="E52" i="2"/>
  <c r="E53" i="2"/>
  <c r="E57" i="2"/>
  <c r="E58" i="2"/>
  <c r="E59" i="2"/>
  <c r="E64" i="2"/>
  <c r="E65" i="2"/>
  <c r="E66" i="2"/>
  <c r="E67" i="2"/>
  <c r="E68" i="2"/>
  <c r="E69" i="2"/>
  <c r="E74" i="2"/>
  <c r="E75" i="2"/>
  <c r="E76" i="2"/>
  <c r="D399" i="2"/>
  <c r="D400" i="2"/>
  <c r="D401" i="2"/>
  <c r="D405" i="2"/>
  <c r="D406" i="2"/>
  <c r="D407" i="2"/>
  <c r="D412" i="2"/>
  <c r="D419" i="2"/>
  <c r="D420" i="2"/>
  <c r="D426" i="2"/>
  <c r="D427" i="2"/>
  <c r="D428" i="2"/>
  <c r="D429" i="2"/>
  <c r="D430" i="2"/>
  <c r="D431" i="2"/>
  <c r="D437" i="2"/>
  <c r="D442" i="2"/>
  <c r="D443" i="2"/>
  <c r="D444" i="2"/>
  <c r="D448" i="2"/>
  <c r="D450" i="2"/>
  <c r="D340" i="2"/>
  <c r="D341" i="2"/>
  <c r="D342" i="2"/>
  <c r="D346" i="2"/>
  <c r="D347" i="2"/>
  <c r="D348" i="2"/>
  <c r="D352" i="2"/>
  <c r="D353" i="2"/>
  <c r="D366" i="2"/>
  <c r="D367" i="2"/>
  <c r="D368" i="2"/>
  <c r="D369" i="2"/>
  <c r="D370" i="2"/>
  <c r="D371" i="2"/>
  <c r="D372" i="2"/>
  <c r="D373" i="2"/>
  <c r="D378" i="2"/>
  <c r="D383" i="2"/>
  <c r="D384" i="2"/>
  <c r="D385" i="2"/>
  <c r="D390" i="2"/>
  <c r="D279" i="2"/>
  <c r="D284" i="2"/>
  <c r="D285" i="2"/>
  <c r="D286" i="2"/>
  <c r="D287" i="2"/>
  <c r="D288" i="2"/>
  <c r="D289" i="2"/>
  <c r="D290" i="2"/>
  <c r="D291" i="2"/>
  <c r="D299" i="2"/>
  <c r="D309" i="2"/>
  <c r="D312" i="2"/>
  <c r="D313" i="2"/>
  <c r="D314" i="2"/>
  <c r="D315" i="2"/>
  <c r="D320" i="2"/>
  <c r="D321" i="2"/>
  <c r="D322" i="2"/>
  <c r="D326" i="2"/>
  <c r="D327" i="2"/>
  <c r="D328" i="2"/>
  <c r="D332" i="2"/>
  <c r="D333" i="2"/>
  <c r="D334" i="2"/>
  <c r="D214" i="2"/>
  <c r="D215" i="2"/>
  <c r="D220" i="2"/>
  <c r="D222" i="2"/>
  <c r="D223" i="2"/>
  <c r="D224" i="2"/>
  <c r="D232" i="2"/>
  <c r="D236" i="2"/>
  <c r="D247" i="2"/>
  <c r="D248" i="2"/>
  <c r="D249" i="2"/>
  <c r="D250" i="2"/>
  <c r="D251" i="2"/>
  <c r="D256" i="2"/>
  <c r="D257" i="2"/>
  <c r="D258" i="2"/>
  <c r="D262" i="2"/>
  <c r="D263" i="2"/>
  <c r="D264" i="2"/>
  <c r="D268" i="2"/>
  <c r="D269" i="2"/>
  <c r="D270" i="2"/>
  <c r="D150" i="2"/>
  <c r="D151" i="2"/>
  <c r="D156" i="2"/>
  <c r="D158" i="2"/>
  <c r="D159" i="2"/>
  <c r="D160" i="2"/>
  <c r="D161" i="2"/>
  <c r="D169" i="2"/>
  <c r="D171" i="2"/>
  <c r="D175" i="2"/>
  <c r="D176" i="2"/>
  <c r="D183" i="2"/>
  <c r="D185" i="2"/>
  <c r="D186" i="2"/>
  <c r="D187" i="2"/>
  <c r="D192" i="2"/>
  <c r="D193" i="2"/>
  <c r="D194" i="2"/>
  <c r="D198" i="2"/>
  <c r="D199" i="2"/>
  <c r="D200" i="2"/>
  <c r="D204" i="2"/>
  <c r="D205" i="2"/>
  <c r="D206" i="2"/>
  <c r="D91" i="2"/>
  <c r="D92" i="2"/>
  <c r="D93" i="2"/>
  <c r="D94" i="2"/>
  <c r="D95" i="2"/>
  <c r="D96" i="2"/>
  <c r="D109" i="2"/>
  <c r="D110" i="2"/>
  <c r="D115" i="2"/>
  <c r="D116" i="2"/>
  <c r="D117" i="2"/>
  <c r="D121" i="2"/>
  <c r="D122" i="2"/>
  <c r="D123" i="2"/>
  <c r="D127" i="2"/>
  <c r="D128" i="2"/>
  <c r="D129" i="2"/>
  <c r="D130" i="2"/>
  <c r="D131" i="2"/>
  <c r="D132" i="2"/>
  <c r="D133" i="2"/>
  <c r="D134" i="2"/>
  <c r="D138" i="2"/>
  <c r="D139" i="2"/>
  <c r="D140" i="2"/>
  <c r="D21" i="2"/>
  <c r="D27" i="2"/>
  <c r="D29" i="2"/>
  <c r="D30" i="2"/>
  <c r="D31" i="2"/>
  <c r="D32" i="2"/>
  <c r="D40" i="2"/>
  <c r="D41" i="2"/>
  <c r="D45" i="2"/>
  <c r="D46" i="2"/>
  <c r="D51" i="2"/>
  <c r="D52" i="2"/>
  <c r="D53" i="2"/>
  <c r="D57" i="2"/>
  <c r="D58" i="2"/>
  <c r="D59" i="2"/>
  <c r="D66" i="2"/>
  <c r="D67" i="2"/>
  <c r="D68" i="2"/>
  <c r="D69" i="2"/>
  <c r="D74" i="2"/>
  <c r="D75" i="2"/>
  <c r="D76" i="2"/>
  <c r="A489" i="2"/>
  <c r="A488" i="2"/>
  <c r="A487" i="2"/>
  <c r="C480" i="2"/>
  <c r="C469" i="2"/>
  <c r="C468" i="2"/>
  <c r="X12" i="2"/>
  <c r="W12" i="2"/>
  <c r="V12" i="2"/>
  <c r="L4" i="3"/>
  <c r="L3" i="3"/>
  <c r="L2" i="3"/>
  <c r="J77" i="2"/>
  <c r="F310" i="2"/>
  <c r="E310" i="2"/>
  <c r="I311" i="2"/>
  <c r="I316" i="2"/>
  <c r="D221" i="2"/>
  <c r="D227" i="2"/>
  <c r="M144" i="2"/>
  <c r="M395" i="2"/>
  <c r="I231" i="2"/>
  <c r="D231" i="2"/>
  <c r="K241" i="2"/>
  <c r="I90" i="2"/>
  <c r="K97" i="2"/>
  <c r="D83" i="2"/>
  <c r="F167" i="2"/>
  <c r="E167" i="2"/>
  <c r="E221" i="2"/>
  <c r="E227" i="2"/>
  <c r="M274" i="2"/>
  <c r="M455" i="2"/>
  <c r="S144" i="2"/>
  <c r="F221" i="2"/>
  <c r="F228" i="2"/>
  <c r="I184" i="2"/>
  <c r="K188" i="2"/>
  <c r="D184" i="2"/>
  <c r="F34" i="2"/>
  <c r="S273" i="2"/>
  <c r="S274" i="2"/>
  <c r="S395" i="2"/>
  <c r="S455" i="2"/>
  <c r="J363" i="2"/>
  <c r="J164" i="2"/>
  <c r="P274" i="2"/>
  <c r="L428" i="2"/>
  <c r="N432" i="2"/>
  <c r="K381" i="2"/>
  <c r="I377" i="2"/>
  <c r="D87" i="3"/>
  <c r="D64" i="2"/>
  <c r="D28" i="2"/>
  <c r="D310" i="2"/>
  <c r="K33" i="2"/>
  <c r="K316" i="2"/>
  <c r="K373" i="2"/>
  <c r="L47" i="2"/>
  <c r="L280" i="2"/>
  <c r="N200" i="2"/>
  <c r="O394" i="2"/>
  <c r="O395" i="2"/>
  <c r="O455" i="2"/>
  <c r="J98" i="2"/>
  <c r="I168" i="2"/>
  <c r="I170" i="2"/>
  <c r="I171" i="2"/>
  <c r="I177" i="2"/>
  <c r="F414" i="2"/>
  <c r="E414" i="2"/>
  <c r="K436" i="2"/>
  <c r="D182" i="2"/>
  <c r="D167" i="2"/>
  <c r="D296" i="2"/>
  <c r="E37" i="2"/>
  <c r="E26" i="2"/>
  <c r="E33" i="2"/>
  <c r="E182" i="2"/>
  <c r="E296" i="2"/>
  <c r="K200" i="2"/>
  <c r="K163" i="2"/>
  <c r="K264" i="2"/>
  <c r="K227" i="2"/>
  <c r="K334" i="2"/>
  <c r="K362" i="2"/>
  <c r="L70" i="2"/>
  <c r="L134" i="2"/>
  <c r="L97" i="2"/>
  <c r="L177" i="2"/>
  <c r="L241" i="2"/>
  <c r="L227" i="2"/>
  <c r="L252" i="2"/>
  <c r="L264" i="2"/>
  <c r="L273" i="2"/>
  <c r="L163" i="2"/>
  <c r="L188" i="2"/>
  <c r="L200" i="2"/>
  <c r="L209" i="2"/>
  <c r="L274" i="2"/>
  <c r="L316" i="2"/>
  <c r="L373" i="2"/>
  <c r="L438" i="2"/>
  <c r="N216" i="2"/>
  <c r="N252" i="2"/>
  <c r="N273" i="2"/>
  <c r="N453" i="2"/>
  <c r="N454" i="2"/>
  <c r="Q394" i="2"/>
  <c r="Q453" i="2"/>
  <c r="Q454" i="2"/>
  <c r="J445" i="2"/>
  <c r="J189" i="2"/>
  <c r="I425" i="2"/>
  <c r="I411" i="2"/>
  <c r="I297" i="2"/>
  <c r="I246" i="2"/>
  <c r="D246" i="2"/>
  <c r="R70" i="2"/>
  <c r="M457" i="2"/>
  <c r="I243" i="2"/>
  <c r="D235" i="2"/>
  <c r="D243" i="2"/>
  <c r="R364" i="2"/>
  <c r="I355" i="2"/>
  <c r="E355" i="2"/>
  <c r="R362" i="2"/>
  <c r="R440" i="2"/>
  <c r="R438" i="2"/>
  <c r="I234" i="2"/>
  <c r="D234" i="2"/>
  <c r="D357" i="2"/>
  <c r="I239" i="2"/>
  <c r="L218" i="2"/>
  <c r="C143" i="2"/>
  <c r="C337" i="2"/>
  <c r="K179" i="2"/>
  <c r="K70" i="2"/>
  <c r="K134" i="2"/>
  <c r="K177" i="2"/>
  <c r="L76" i="2"/>
  <c r="L322" i="2"/>
  <c r="L379" i="2"/>
  <c r="L444" i="2"/>
  <c r="N86" i="2"/>
  <c r="N334" i="2"/>
  <c r="N391" i="2"/>
  <c r="N394" i="2"/>
  <c r="R432" i="2"/>
  <c r="R453" i="2"/>
  <c r="R454" i="2"/>
  <c r="R381" i="2"/>
  <c r="I415" i="2"/>
  <c r="D415" i="2"/>
  <c r="N88" i="2"/>
  <c r="L24" i="2"/>
  <c r="D37" i="2"/>
  <c r="D26" i="2"/>
  <c r="D181" i="2"/>
  <c r="D188" i="2"/>
  <c r="D354" i="2"/>
  <c r="E181" i="2"/>
  <c r="I295" i="2"/>
  <c r="E295" i="2"/>
  <c r="E354" i="2"/>
  <c r="I188" i="2"/>
  <c r="K53" i="2"/>
  <c r="K117" i="2"/>
  <c r="K194" i="2"/>
  <c r="K152" i="2"/>
  <c r="K258" i="2"/>
  <c r="K291" i="2"/>
  <c r="K348" i="2"/>
  <c r="L22" i="2"/>
  <c r="L334" i="2"/>
  <c r="L362" i="2"/>
  <c r="N76" i="2"/>
  <c r="N47" i="2"/>
  <c r="N79" i="2"/>
  <c r="N111" i="2"/>
  <c r="N188" i="2"/>
  <c r="N209" i="2"/>
  <c r="N280" i="2"/>
  <c r="Q337" i="2"/>
  <c r="J433" i="2"/>
  <c r="J207" i="2"/>
  <c r="J153" i="2"/>
  <c r="J87" i="2"/>
  <c r="P394" i="2"/>
  <c r="P395" i="2"/>
  <c r="P79" i="2"/>
  <c r="T337" i="2"/>
  <c r="I63" i="2"/>
  <c r="D170" i="2"/>
  <c r="D179" i="2"/>
  <c r="C457" i="2"/>
  <c r="K307" i="2"/>
  <c r="I300" i="2"/>
  <c r="E357" i="2"/>
  <c r="F357" i="2"/>
  <c r="D377" i="2"/>
  <c r="D414" i="2"/>
  <c r="N393" i="2"/>
  <c r="N113" i="2"/>
  <c r="N457" i="2"/>
  <c r="L389" i="2"/>
  <c r="I356" i="2"/>
  <c r="C79" i="2"/>
  <c r="C274" i="2"/>
  <c r="Q209" i="2"/>
  <c r="Q274" i="2"/>
  <c r="J422" i="2"/>
  <c r="J453" i="2"/>
  <c r="J454" i="2"/>
  <c r="J349" i="2"/>
  <c r="J135" i="2"/>
  <c r="P143" i="2"/>
  <c r="T453" i="2"/>
  <c r="T454" i="2"/>
  <c r="T209" i="2"/>
  <c r="I449" i="2"/>
  <c r="I450" i="2"/>
  <c r="I427" i="2"/>
  <c r="I384" i="2"/>
  <c r="I385" i="2"/>
  <c r="I367" i="2"/>
  <c r="I373" i="2"/>
  <c r="I327" i="2"/>
  <c r="I328" i="2"/>
  <c r="I290" i="2"/>
  <c r="I291" i="2"/>
  <c r="R291" i="2"/>
  <c r="I269" i="2"/>
  <c r="I270" i="2"/>
  <c r="I249" i="2"/>
  <c r="I198" i="2"/>
  <c r="I200" i="2"/>
  <c r="I130" i="2"/>
  <c r="I134" i="2"/>
  <c r="I109" i="2"/>
  <c r="I69" i="2"/>
  <c r="I45" i="2"/>
  <c r="R316" i="2"/>
  <c r="R337" i="2"/>
  <c r="I245" i="2"/>
  <c r="R241" i="2"/>
  <c r="I222" i="2"/>
  <c r="I227" i="2"/>
  <c r="I161" i="2"/>
  <c r="I157" i="2"/>
  <c r="R134" i="2"/>
  <c r="R97" i="2"/>
  <c r="I38" i="2"/>
  <c r="I29" i="2"/>
  <c r="I33" i="2"/>
  <c r="R33" i="2"/>
  <c r="I148" i="2"/>
  <c r="D148" i="2"/>
  <c r="Q457" i="2"/>
  <c r="D298" i="2"/>
  <c r="E298" i="2"/>
  <c r="K39" i="2"/>
  <c r="L49" i="2"/>
  <c r="I84" i="2"/>
  <c r="R152" i="2"/>
  <c r="R209" i="2"/>
  <c r="E213" i="2"/>
  <c r="R243" i="2"/>
  <c r="E235" i="2"/>
  <c r="E243" i="2"/>
  <c r="E233" i="2"/>
  <c r="L423" i="2"/>
  <c r="K413" i="2"/>
  <c r="L282" i="2"/>
  <c r="C394" i="2"/>
  <c r="C395" i="2"/>
  <c r="L107" i="2"/>
  <c r="F87" i="3"/>
  <c r="B489" i="2"/>
  <c r="E416" i="2"/>
  <c r="F416" i="2"/>
  <c r="I302" i="2"/>
  <c r="I278" i="2"/>
  <c r="D278" i="2"/>
  <c r="K282" i="2"/>
  <c r="K280" i="2"/>
  <c r="K337" i="2"/>
  <c r="I39" i="2"/>
  <c r="D39" i="2"/>
  <c r="D49" i="2"/>
  <c r="K49" i="2"/>
  <c r="K47" i="2"/>
  <c r="D154" i="2"/>
  <c r="D152" i="2"/>
  <c r="I163" i="2"/>
  <c r="F157" i="2"/>
  <c r="F164" i="2"/>
  <c r="E157" i="2"/>
  <c r="E163" i="2"/>
  <c r="D157" i="2"/>
  <c r="D163" i="2"/>
  <c r="I252" i="2"/>
  <c r="E245" i="2"/>
  <c r="D245" i="2"/>
  <c r="D252" i="2"/>
  <c r="F245" i="2"/>
  <c r="F356" i="2"/>
  <c r="E356" i="2"/>
  <c r="E358" i="2"/>
  <c r="E364" i="2"/>
  <c r="D381" i="2"/>
  <c r="D379" i="2"/>
  <c r="I307" i="2"/>
  <c r="F300" i="2"/>
  <c r="E300" i="2"/>
  <c r="E307" i="2"/>
  <c r="F63" i="2"/>
  <c r="F71" i="2"/>
  <c r="D63" i="2"/>
  <c r="D70" i="2"/>
  <c r="E63" i="2"/>
  <c r="E70" i="2"/>
  <c r="I70" i="2"/>
  <c r="N337" i="2"/>
  <c r="L79" i="2"/>
  <c r="K209" i="2"/>
  <c r="E297" i="2"/>
  <c r="E305" i="2"/>
  <c r="L88" i="2"/>
  <c r="L86" i="2"/>
  <c r="L111" i="2"/>
  <c r="L143" i="2"/>
  <c r="L144" i="2"/>
  <c r="C144" i="2"/>
  <c r="C455" i="2"/>
  <c r="B487" i="2"/>
  <c r="B490" i="2"/>
  <c r="F411" i="2"/>
  <c r="E411" i="2"/>
  <c r="D411" i="2"/>
  <c r="Q395" i="2"/>
  <c r="F358" i="2"/>
  <c r="L337" i="2"/>
  <c r="I381" i="2"/>
  <c r="F377" i="2"/>
  <c r="F380" i="2"/>
  <c r="I379" i="2"/>
  <c r="E168" i="2"/>
  <c r="E170" i="2"/>
  <c r="E177" i="2"/>
  <c r="F90" i="2"/>
  <c r="F98" i="2"/>
  <c r="E90" i="2"/>
  <c r="E97" i="2"/>
  <c r="I97" i="2"/>
  <c r="E469" i="2"/>
  <c r="E179" i="2"/>
  <c r="I154" i="2"/>
  <c r="E148" i="2"/>
  <c r="F148" i="2"/>
  <c r="F153" i="2"/>
  <c r="I152" i="2"/>
  <c r="I209" i="2"/>
  <c r="D38" i="2"/>
  <c r="D47" i="2"/>
  <c r="E38" i="2"/>
  <c r="F38" i="2"/>
  <c r="F295" i="2"/>
  <c r="D295" i="2"/>
  <c r="I305" i="2"/>
  <c r="P144" i="2"/>
  <c r="P456" i="2"/>
  <c r="L393" i="2"/>
  <c r="L391" i="2"/>
  <c r="L394" i="2"/>
  <c r="L395" i="2"/>
  <c r="K24" i="2"/>
  <c r="K22" i="2"/>
  <c r="N395" i="2"/>
  <c r="N143" i="2"/>
  <c r="N144" i="2"/>
  <c r="N274" i="2"/>
  <c r="N455" i="2"/>
  <c r="I362" i="2"/>
  <c r="K216" i="2"/>
  <c r="K273" i="2"/>
  <c r="K218" i="2"/>
  <c r="F425" i="2"/>
  <c r="F433" i="2"/>
  <c r="D425" i="2"/>
  <c r="D432" i="2"/>
  <c r="E425" i="2"/>
  <c r="E432" i="2"/>
  <c r="D358" i="2"/>
  <c r="F184" i="2"/>
  <c r="F189" i="2"/>
  <c r="E184" i="2"/>
  <c r="E188" i="2"/>
  <c r="F83" i="2"/>
  <c r="E83" i="2"/>
  <c r="K107" i="2"/>
  <c r="L113" i="2"/>
  <c r="I413" i="2"/>
  <c r="D413" i="2"/>
  <c r="D423" i="2"/>
  <c r="K423" i="2"/>
  <c r="K421" i="2"/>
  <c r="L457" i="2"/>
  <c r="E415" i="2"/>
  <c r="F415" i="2"/>
  <c r="E234" i="2"/>
  <c r="F234" i="2"/>
  <c r="F246" i="2"/>
  <c r="E246" i="2"/>
  <c r="K440" i="2"/>
  <c r="I436" i="2"/>
  <c r="D436" i="2"/>
  <c r="K438" i="2"/>
  <c r="F168" i="2"/>
  <c r="D168" i="2"/>
  <c r="D177" i="2"/>
  <c r="K428" i="2"/>
  <c r="L432" i="2"/>
  <c r="L453" i="2"/>
  <c r="L454" i="2"/>
  <c r="D241" i="2"/>
  <c r="C465" i="2"/>
  <c r="F311" i="2"/>
  <c r="F317" i="2"/>
  <c r="E311" i="2"/>
  <c r="E316" i="2"/>
  <c r="D311" i="2"/>
  <c r="D316" i="2"/>
  <c r="D356" i="2"/>
  <c r="D300" i="2"/>
  <c r="D307" i="2"/>
  <c r="I179" i="2"/>
  <c r="F170" i="2"/>
  <c r="F178" i="2"/>
  <c r="J209" i="2"/>
  <c r="D33" i="2"/>
  <c r="E377" i="2"/>
  <c r="I364" i="2"/>
  <c r="F355" i="2"/>
  <c r="F363" i="2"/>
  <c r="D355" i="2"/>
  <c r="F297" i="2"/>
  <c r="D297" i="2"/>
  <c r="Q455" i="2"/>
  <c r="D90" i="2"/>
  <c r="D97" i="2"/>
  <c r="F231" i="2"/>
  <c r="F242" i="2"/>
  <c r="E231" i="2"/>
  <c r="I241" i="2"/>
  <c r="E39" i="2"/>
  <c r="E47" i="2"/>
  <c r="D440" i="2"/>
  <c r="D438" i="2"/>
  <c r="E154" i="2"/>
  <c r="E152" i="2"/>
  <c r="E209" i="2"/>
  <c r="D209" i="2"/>
  <c r="D282" i="2"/>
  <c r="D280" i="2"/>
  <c r="E381" i="2"/>
  <c r="E379" i="2"/>
  <c r="F436" i="2"/>
  <c r="F439" i="2"/>
  <c r="I440" i="2"/>
  <c r="I438" i="2"/>
  <c r="E436" i="2"/>
  <c r="D305" i="2"/>
  <c r="E252" i="2"/>
  <c r="F39" i="2"/>
  <c r="I49" i="2"/>
  <c r="I47" i="2"/>
  <c r="E49" i="2"/>
  <c r="F278" i="2"/>
  <c r="F281" i="2"/>
  <c r="E278" i="2"/>
  <c r="I282" i="2"/>
  <c r="I280" i="2"/>
  <c r="I337" i="2"/>
  <c r="E362" i="2"/>
  <c r="I428" i="2"/>
  <c r="I432" i="2"/>
  <c r="K432" i="2"/>
  <c r="K453" i="2"/>
  <c r="K454" i="2"/>
  <c r="D479" i="2"/>
  <c r="D477" i="2"/>
  <c r="D474" i="2"/>
  <c r="D478" i="2"/>
  <c r="D472" i="2"/>
  <c r="D469" i="2"/>
  <c r="D480" i="2"/>
  <c r="D475" i="2"/>
  <c r="D468" i="2"/>
  <c r="K113" i="2"/>
  <c r="K111" i="2"/>
  <c r="K393" i="2"/>
  <c r="K391" i="2"/>
  <c r="K394" i="2"/>
  <c r="K395" i="2"/>
  <c r="F306" i="2"/>
  <c r="D421" i="2"/>
  <c r="K88" i="2"/>
  <c r="K457" i="2"/>
  <c r="I82" i="2"/>
  <c r="D82" i="2"/>
  <c r="K86" i="2"/>
  <c r="E241" i="2"/>
  <c r="D364" i="2"/>
  <c r="D362" i="2"/>
  <c r="L455" i="2"/>
  <c r="E413" i="2"/>
  <c r="E423" i="2"/>
  <c r="F413" i="2"/>
  <c r="F422" i="2"/>
  <c r="F453" i="2"/>
  <c r="F454" i="2"/>
  <c r="I423" i="2"/>
  <c r="K274" i="2"/>
  <c r="K79" i="2"/>
  <c r="F48" i="2"/>
  <c r="F209" i="2"/>
  <c r="I421" i="2"/>
  <c r="I453" i="2"/>
  <c r="I454" i="2"/>
  <c r="F253" i="2"/>
  <c r="F337" i="2"/>
  <c r="E440" i="2"/>
  <c r="E438" i="2"/>
  <c r="K143" i="2"/>
  <c r="K144" i="2"/>
  <c r="E466" i="2"/>
  <c r="D453" i="2"/>
  <c r="D454" i="2"/>
  <c r="E421" i="2"/>
  <c r="E453" i="2"/>
  <c r="E454" i="2"/>
  <c r="D88" i="2"/>
  <c r="D86" i="2"/>
  <c r="D337" i="2"/>
  <c r="F82" i="2"/>
  <c r="F87" i="2"/>
  <c r="I88" i="2"/>
  <c r="I86" i="2"/>
  <c r="E82" i="2"/>
  <c r="E282" i="2"/>
  <c r="E280" i="2"/>
  <c r="E337" i="2"/>
  <c r="K455" i="2"/>
  <c r="E88" i="2"/>
  <c r="E86" i="2"/>
  <c r="F477" i="2"/>
  <c r="I18" i="2"/>
  <c r="I24" i="2"/>
  <c r="I19" i="2"/>
  <c r="I20" i="2"/>
  <c r="I21" i="2"/>
  <c r="I22" i="2"/>
  <c r="I79" i="2"/>
  <c r="T18" i="2"/>
  <c r="J18" i="2"/>
  <c r="T19" i="2"/>
  <c r="J19" i="2"/>
  <c r="J20" i="2"/>
  <c r="T21" i="2"/>
  <c r="J21" i="2"/>
  <c r="J23" i="2"/>
  <c r="J79" i="2"/>
  <c r="E18" i="2"/>
  <c r="E19" i="2"/>
  <c r="E22" i="2"/>
  <c r="E79" i="2"/>
  <c r="F18" i="2"/>
  <c r="F19" i="2"/>
  <c r="F23" i="2"/>
  <c r="F79" i="2"/>
  <c r="E24" i="2"/>
  <c r="D18" i="2"/>
  <c r="D19" i="2"/>
  <c r="D22" i="2"/>
  <c r="D79" i="2"/>
  <c r="D24" i="2"/>
  <c r="R22" i="2"/>
  <c r="R79" i="2"/>
  <c r="T23" i="2"/>
  <c r="T79" i="2"/>
  <c r="R24" i="2"/>
  <c r="R113" i="2"/>
  <c r="T101" i="2"/>
  <c r="T102" i="2"/>
  <c r="T103" i="2"/>
  <c r="T104" i="2"/>
  <c r="T105" i="2"/>
  <c r="T106" i="2"/>
  <c r="T107" i="2"/>
  <c r="T112" i="2"/>
  <c r="T143" i="2"/>
  <c r="T144" i="2"/>
  <c r="R111" i="2"/>
  <c r="R143" i="2"/>
  <c r="R144" i="2"/>
  <c r="J101" i="2"/>
  <c r="J102" i="2"/>
  <c r="J103" i="2"/>
  <c r="J104" i="2"/>
  <c r="J105" i="2"/>
  <c r="J106" i="2"/>
  <c r="J107" i="2"/>
  <c r="J112" i="2"/>
  <c r="J143" i="2"/>
  <c r="J144" i="2"/>
  <c r="I107" i="2"/>
  <c r="I113" i="2"/>
  <c r="D107" i="2"/>
  <c r="D113" i="2"/>
  <c r="I101" i="2"/>
  <c r="D101" i="2"/>
  <c r="I102" i="2"/>
  <c r="D102" i="2"/>
  <c r="I103" i="2"/>
  <c r="D103" i="2"/>
  <c r="I104" i="2"/>
  <c r="D104" i="2"/>
  <c r="I105" i="2"/>
  <c r="D105" i="2"/>
  <c r="I106" i="2"/>
  <c r="D106" i="2"/>
  <c r="D111" i="2"/>
  <c r="D143" i="2"/>
  <c r="D144" i="2"/>
  <c r="E107" i="2"/>
  <c r="E113" i="2"/>
  <c r="I111" i="2"/>
  <c r="I143" i="2"/>
  <c r="I144" i="2"/>
  <c r="F101" i="2"/>
  <c r="F102" i="2"/>
  <c r="F103" i="2"/>
  <c r="F104" i="2"/>
  <c r="F105" i="2"/>
  <c r="F106" i="2"/>
  <c r="F107" i="2"/>
  <c r="F112" i="2"/>
  <c r="F143" i="2"/>
  <c r="F144" i="2"/>
  <c r="E101" i="2"/>
  <c r="E102" i="2"/>
  <c r="E103" i="2"/>
  <c r="E104" i="2"/>
  <c r="E105" i="2"/>
  <c r="E106" i="2"/>
  <c r="E111" i="2"/>
  <c r="E143" i="2"/>
  <c r="E144" i="2"/>
  <c r="I212" i="2"/>
  <c r="I218" i="2"/>
  <c r="I216" i="2"/>
  <c r="I273" i="2"/>
  <c r="I274" i="2"/>
  <c r="T212" i="2"/>
  <c r="J212" i="2"/>
  <c r="J217" i="2"/>
  <c r="J273" i="2"/>
  <c r="J274" i="2"/>
  <c r="E212" i="2"/>
  <c r="E216" i="2"/>
  <c r="E273" i="2"/>
  <c r="E274" i="2"/>
  <c r="F212" i="2"/>
  <c r="F217" i="2"/>
  <c r="F273" i="2"/>
  <c r="F274" i="2"/>
  <c r="E218" i="2"/>
  <c r="D212" i="2"/>
  <c r="D216" i="2"/>
  <c r="D273" i="2"/>
  <c r="D274" i="2"/>
  <c r="D218" i="2"/>
  <c r="R216" i="2"/>
  <c r="R273" i="2"/>
  <c r="R274" i="2"/>
  <c r="T217" i="2"/>
  <c r="T273" i="2"/>
  <c r="T274" i="2"/>
  <c r="R218" i="2"/>
  <c r="R393" i="2"/>
  <c r="R457" i="2"/>
  <c r="T389" i="2"/>
  <c r="T392" i="2"/>
  <c r="T394" i="2"/>
  <c r="T395" i="2"/>
  <c r="T456" i="2"/>
  <c r="R391" i="2"/>
  <c r="R394" i="2"/>
  <c r="R395" i="2"/>
  <c r="R455" i="2"/>
  <c r="J389" i="2"/>
  <c r="J392" i="2"/>
  <c r="J394" i="2"/>
  <c r="J395" i="2"/>
  <c r="J456" i="2"/>
  <c r="I389" i="2"/>
  <c r="I393" i="2"/>
  <c r="I457" i="2"/>
  <c r="D389" i="2"/>
  <c r="D393" i="2"/>
  <c r="D457" i="2"/>
  <c r="D391" i="2"/>
  <c r="D394" i="2"/>
  <c r="D395" i="2"/>
  <c r="C466" i="2"/>
  <c r="D466" i="2"/>
  <c r="D455" i="2"/>
  <c r="E389" i="2"/>
  <c r="E393" i="2"/>
  <c r="E457" i="2"/>
  <c r="I391" i="2"/>
  <c r="I394" i="2"/>
  <c r="I395" i="2"/>
  <c r="I455" i="2"/>
  <c r="F389" i="2"/>
  <c r="F392" i="2"/>
  <c r="F394" i="2"/>
  <c r="F395" i="2"/>
  <c r="F456" i="2"/>
  <c r="C470" i="2"/>
  <c r="D470" i="2"/>
  <c r="E391" i="2"/>
  <c r="E394" i="2"/>
  <c r="E395" i="2"/>
  <c r="E455" i="2"/>
  <c r="E465" i="2"/>
  <c r="F479" i="2"/>
  <c r="F474" i="2"/>
  <c r="F480" i="2"/>
  <c r="F478" i="2"/>
  <c r="F475" i="2"/>
  <c r="F472" i="2"/>
  <c r="F469" i="2"/>
  <c r="E470" i="2"/>
  <c r="F470" i="2"/>
  <c r="F466" i="2"/>
  <c r="E468" i="2"/>
  <c r="F468" i="2"/>
  <c r="E480" i="2"/>
</calcChain>
</file>

<file path=xl/sharedStrings.xml><?xml version="1.0" encoding="utf-8"?>
<sst xmlns="http://schemas.openxmlformats.org/spreadsheetml/2006/main" count="2721" uniqueCount="270">
  <si>
    <t>Semestr</t>
  </si>
  <si>
    <t>samodzielna praca studenta</t>
  </si>
  <si>
    <t>Liczba punktów ECTS</t>
  </si>
  <si>
    <t>Liczba godzin dydaktycznych</t>
  </si>
  <si>
    <t>Liczba godz. ogółem / ECTS</t>
  </si>
  <si>
    <t>ogółem</t>
  </si>
  <si>
    <t>z bezpośrednim udziałem nauczyciela akademickiego</t>
  </si>
  <si>
    <t>za zajęcia praktyczne</t>
  </si>
  <si>
    <t>razem</t>
  </si>
  <si>
    <t>wykłady</t>
  </si>
  <si>
    <t>ćwiczenia</t>
  </si>
  <si>
    <t>Rok studiów I</t>
  </si>
  <si>
    <t>Semestr I</t>
  </si>
  <si>
    <t>Kategoria treści / przedmiotu</t>
  </si>
  <si>
    <t>x</t>
  </si>
  <si>
    <t>Forma zaliczenia</t>
  </si>
  <si>
    <t>Z</t>
  </si>
  <si>
    <t>E</t>
  </si>
  <si>
    <t>Status przedmiotu</t>
  </si>
  <si>
    <t>O</t>
  </si>
  <si>
    <t>F</t>
  </si>
  <si>
    <t>Z/O</t>
  </si>
  <si>
    <t>Obszar</t>
  </si>
  <si>
    <t>nauk rolniczych, leśnych i weterynaryjnych</t>
  </si>
  <si>
    <t>nauk przyrodniczych</t>
  </si>
  <si>
    <t>nauk technicznych</t>
  </si>
  <si>
    <t>sztuki</t>
  </si>
  <si>
    <r>
      <t>Liczba pkt ECTS/ godz.dyd. (</t>
    </r>
    <r>
      <rPr>
        <b/>
        <sz val="10"/>
        <rFont val="Arial"/>
        <family val="2"/>
        <charset val="238"/>
      </rPr>
      <t>zajęcia praktyczne</t>
    </r>
    <r>
      <rPr>
        <sz val="10"/>
        <rFont val="Arial"/>
        <family val="2"/>
        <charset val="238"/>
      </rPr>
      <t>)</t>
    </r>
  </si>
  <si>
    <r>
      <rPr>
        <sz val="9"/>
        <rFont val="Arial"/>
        <family val="2"/>
        <charset val="238"/>
      </rPr>
      <t>Status przedmiotu</t>
    </r>
    <r>
      <rPr>
        <b/>
        <sz val="9"/>
        <rFont val="Arial"/>
        <family val="2"/>
        <charset val="238"/>
      </rPr>
      <t>: O</t>
    </r>
    <r>
      <rPr>
        <sz val="9"/>
        <rFont val="Arial"/>
        <family val="2"/>
        <charset val="238"/>
      </rPr>
      <t xml:space="preserve">bligatoryjny lub </t>
    </r>
    <r>
      <rPr>
        <b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>akultatywny</t>
    </r>
  </si>
  <si>
    <t>I Wymagania ogólne</t>
  </si>
  <si>
    <t>II Podstawowych</t>
  </si>
  <si>
    <t>III Kierunkowych</t>
  </si>
  <si>
    <t>IV Specjalnościowych</t>
  </si>
  <si>
    <t>VI Inne wymagania</t>
  </si>
  <si>
    <t>VII Praktyki</t>
  </si>
  <si>
    <t>V Specjalizacyjne</t>
  </si>
  <si>
    <t>audytoryjne</t>
  </si>
  <si>
    <t>teoretyczna</t>
  </si>
  <si>
    <t>praktyczna</t>
  </si>
  <si>
    <r>
      <t xml:space="preserve">Forma zaliczenia: </t>
    </r>
    <r>
      <rPr>
        <b/>
        <sz val="9"/>
        <rFont val="Arial"/>
        <family val="2"/>
        <charset val="238"/>
      </rPr>
      <t>Z</t>
    </r>
    <r>
      <rPr>
        <sz val="9"/>
        <rFont val="Arial"/>
        <family val="2"/>
        <charset val="238"/>
      </rPr>
      <t xml:space="preserve">aliczenie, </t>
    </r>
    <r>
      <rPr>
        <b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gzamin, </t>
    </r>
    <r>
      <rPr>
        <b/>
        <sz val="9"/>
        <rFont val="Arial"/>
        <family val="2"/>
        <charset val="238"/>
      </rPr>
      <t>Z/O</t>
    </r>
    <r>
      <rPr>
        <sz val="9"/>
        <rFont val="Arial"/>
        <family val="2"/>
        <charset val="238"/>
      </rPr>
      <t xml:space="preserve"> zaliczenie na ocenę</t>
    </r>
  </si>
  <si>
    <t>inne (konsultacje)</t>
  </si>
  <si>
    <t>Szacunkowy udział (%) przedmiotu w obszarze:</t>
  </si>
  <si>
    <t>w tym:</t>
  </si>
  <si>
    <r>
      <t>Ogółem zajęcia praktyczne</t>
    </r>
    <r>
      <rPr>
        <sz val="6"/>
        <rFont val="Arial"/>
        <family val="2"/>
        <charset val="238"/>
      </rPr>
      <t xml:space="preserve"> (z bezpośrednim udziałem nauczyciela akademickiego + samodzielna praca studenta)</t>
    </r>
  </si>
  <si>
    <r>
      <t>Ogółem</t>
    </r>
    <r>
      <rPr>
        <sz val="6"/>
        <rFont val="Arial"/>
        <family val="2"/>
        <charset val="238"/>
      </rPr>
      <t xml:space="preserve"> 
 (z bezpośrednim udziałem nauczyciela akademickiego + samodzielna praca studenta)</t>
    </r>
  </si>
  <si>
    <t>Ogółem</t>
  </si>
  <si>
    <t>Razem</t>
  </si>
  <si>
    <t>Kierunek</t>
  </si>
  <si>
    <t>Architektura krajobrazu</t>
  </si>
  <si>
    <t>Rolnictwo</t>
  </si>
  <si>
    <t>Ogrodnictwo</t>
  </si>
  <si>
    <t>Ochrona środowiska</t>
  </si>
  <si>
    <t>Leśnictwo</t>
  </si>
  <si>
    <t>Odnawialne źródła energii</t>
  </si>
  <si>
    <t>Gospodarowanie surowcami odnawialnymi i mineralnymi</t>
  </si>
  <si>
    <t>Specjalność</t>
  </si>
  <si>
    <t>Forma kształcenia/poziom studiów</t>
  </si>
  <si>
    <t>I stopnia</t>
  </si>
  <si>
    <t>II stopnia</t>
  </si>
  <si>
    <t>brak</t>
  </si>
  <si>
    <t>Kształtowanie i ochrona krajobrazu</t>
  </si>
  <si>
    <t>Gospodarka leśna</t>
  </si>
  <si>
    <t>Kształtowanie środowiska</t>
  </si>
  <si>
    <t>Produkcja rolnicza</t>
  </si>
  <si>
    <t>Agrobiznes</t>
  </si>
  <si>
    <t>Rolnictwo precyzyjne</t>
  </si>
  <si>
    <t>Ochrona ekosystemów wodnych</t>
  </si>
  <si>
    <t>Gospodarka odpadami</t>
  </si>
  <si>
    <t>Monitoring i toksykologia środowiska</t>
  </si>
  <si>
    <t>Rekultywacja środowiska</t>
  </si>
  <si>
    <t>Ochrona i użytkowanie ekosystemów leśnych</t>
  </si>
  <si>
    <t>Dekoracja przestrzenna i florystyka</t>
  </si>
  <si>
    <t>Urządzanie i pielęgnacja terenów zieleni</t>
  </si>
  <si>
    <t>Agrobiotechnologia</t>
  </si>
  <si>
    <t>Rolnictwo Ekologiczne</t>
  </si>
  <si>
    <t>Ochrona Roślin</t>
  </si>
  <si>
    <t>Zarządzanie Produkcją</t>
  </si>
  <si>
    <t>Pomocnicza 1</t>
  </si>
  <si>
    <t>Pomocnicza 2</t>
  </si>
  <si>
    <t>Kierunek:</t>
  </si>
  <si>
    <t>Forma kształcenia/poziom studiów:</t>
  </si>
  <si>
    <t>Specjalność:</t>
  </si>
  <si>
    <t>Profil kształcenia</t>
  </si>
  <si>
    <t>Forma studiów:</t>
  </si>
  <si>
    <t>Profil kształcenia:</t>
  </si>
  <si>
    <t>stacjonarne</t>
  </si>
  <si>
    <t>Uzyskane kwalifikacje:</t>
  </si>
  <si>
    <t>ogólnoakademicki</t>
  </si>
  <si>
    <t>praktyczny</t>
  </si>
  <si>
    <t>Obszar kształcenia w zakresie:</t>
  </si>
  <si>
    <t xml:space="preserve">Liczba pkt ECTS/ godz.dyd.  w semestrze </t>
  </si>
  <si>
    <t>Roślinne surowce kosmetyczne i dietetyczne</t>
  </si>
  <si>
    <r>
      <t>Liczba pkt ECTS/ godz.dyd. (</t>
    </r>
    <r>
      <rPr>
        <b/>
        <sz val="10"/>
        <rFont val="Arial"/>
        <family val="2"/>
        <charset val="238"/>
      </rPr>
      <t>ogółem</t>
    </r>
    <r>
      <rPr>
        <sz val="10"/>
        <rFont val="Arial"/>
        <family val="2"/>
        <charset val="238"/>
      </rPr>
      <t>)</t>
    </r>
  </si>
  <si>
    <r>
      <t>Liczba pkt ECTS/ godz.dyd. (</t>
    </r>
    <r>
      <rPr>
        <b/>
        <sz val="10"/>
        <rFont val="Arial"/>
        <family val="2"/>
        <charset val="238"/>
      </rPr>
      <t>przedmioty fakultatywne</t>
    </r>
    <r>
      <rPr>
        <sz val="10"/>
        <rFont val="Arial"/>
        <family val="2"/>
        <charset val="238"/>
      </rPr>
      <t>)</t>
    </r>
  </si>
  <si>
    <t>Semestr II</t>
  </si>
  <si>
    <t xml:space="preserve">Liczba pkt ECTS/ godz.dyd.  na I roku </t>
  </si>
  <si>
    <t>Rok studiów II</t>
  </si>
  <si>
    <t>Semestr III</t>
  </si>
  <si>
    <t xml:space="preserve">Liczba pkt ECTS/ godz.dyd.  na II roku </t>
  </si>
  <si>
    <t>Semestr IV</t>
  </si>
  <si>
    <t>Rok studiów III</t>
  </si>
  <si>
    <t>Semestr V</t>
  </si>
  <si>
    <t>Semestr VI</t>
  </si>
  <si>
    <t xml:space="preserve">Liczba pkt ECTS/ godz.dyd.  na III roku </t>
  </si>
  <si>
    <t>Rok studiów IV</t>
  </si>
  <si>
    <t>Semestr VII</t>
  </si>
  <si>
    <t xml:space="preserve">Liczba pkt ECTS/ godz.dyd.  na IV roku </t>
  </si>
  <si>
    <t>Punkty ECTS</t>
  </si>
  <si>
    <t>Godziny - ogółem</t>
  </si>
  <si>
    <t>Wymagana wartość wskaźnika</t>
  </si>
  <si>
    <t>Procentowy udział pkt ECTS</t>
  </si>
  <si>
    <t>Sumaryczne wskaźniki ilościowe</t>
  </si>
  <si>
    <t>Liczba</t>
  </si>
  <si>
    <t>%</t>
  </si>
  <si>
    <t xml:space="preserve">dla każdego z obszarów kształcenia </t>
  </si>
  <si>
    <t>w tym,  zajęcia:</t>
  </si>
  <si>
    <t>w łącznej liczbie pkt ECTS</t>
  </si>
  <si>
    <t>Ogółem - plan studiów</t>
  </si>
  <si>
    <t>210 punkty ECTS</t>
  </si>
  <si>
    <t>obszar kształcenia:</t>
  </si>
  <si>
    <t>wymagające bezpośredniego</t>
  </si>
  <si>
    <t>min. 50% ECTS</t>
  </si>
  <si>
    <t>udziału nauczyciela akademickiego</t>
  </si>
  <si>
    <t>do wyboru</t>
  </si>
  <si>
    <t>min. 30% ECTS</t>
  </si>
  <si>
    <t>z zakresu nauk podstawowych</t>
  </si>
  <si>
    <t>o charakterze praktycznym</t>
  </si>
  <si>
    <t>(laboratoryjne, projektowe, warsztatowe, terenowe)</t>
  </si>
  <si>
    <t>ogólnouczelniane lub realizowane</t>
  </si>
  <si>
    <t>2-4 punktów ECTS</t>
  </si>
  <si>
    <t>na innym kierunku</t>
  </si>
  <si>
    <t>z obszarów nauk humanistycznych i społecznych</t>
  </si>
  <si>
    <t>5 punktów ECTS</t>
  </si>
  <si>
    <t>z obszarów nauk humanistycznych i społecznych objętych</t>
  </si>
  <si>
    <t>2 punkty ECTS</t>
  </si>
  <si>
    <t xml:space="preserve"> ofertą ogólnouczelnianą</t>
  </si>
  <si>
    <t xml:space="preserve">z nowożytnego języka obcego </t>
  </si>
  <si>
    <t>120 h - z bezpośr. udz. nauczyciela</t>
  </si>
  <si>
    <t>z wychowania fizycznego</t>
  </si>
  <si>
    <t>30 h</t>
  </si>
  <si>
    <t>Ogółem % punktów ECTS</t>
  </si>
  <si>
    <t>praca inżynierska</t>
  </si>
  <si>
    <t>15 punktów ECTS</t>
  </si>
  <si>
    <t>wymiar praktyk</t>
  </si>
  <si>
    <t>min. 4 tygodnie</t>
  </si>
  <si>
    <t>Liczba pkt ECTS/ godz.dyd. (zajęcia praktyczne) I-IV r.</t>
  </si>
  <si>
    <t>Liczba pkt ECTS/ godz.dyd. (przedmioty fakultatywne) I-IV r.</t>
  </si>
  <si>
    <t>Liczba pkt ECTS/ godz.dyd. (ogółem) na  I-IV roku studiów</t>
  </si>
  <si>
    <t>Kategoria treści</t>
  </si>
  <si>
    <t>semestr</t>
  </si>
  <si>
    <t>Forma kształcenia</t>
  </si>
  <si>
    <t>niestacjonarne</t>
  </si>
  <si>
    <t>Technologie informacyjne 2018S1-OGROD</t>
  </si>
  <si>
    <t>Mikrobiologia 2018S1-MIKRO</t>
  </si>
  <si>
    <t>Botanika 2018S1-BOTAN</t>
  </si>
  <si>
    <t>Chemia 2018S1-CHEMIA</t>
  </si>
  <si>
    <t>Agrometeorologia 2018S1-AGROM</t>
  </si>
  <si>
    <t>Mechanizacja i inżynieria ogrodnicza 2018S1-MECIIO</t>
  </si>
  <si>
    <t>Moduł kierunkowy I 2018S1-MOD1</t>
  </si>
  <si>
    <t>Ergonomia 2000SX-MK-ERGON</t>
  </si>
  <si>
    <t>Ochrona własności intelektualnej 2000SX-MK-OWI</t>
  </si>
  <si>
    <t>Etykieta 2000S1-ETYKIETA</t>
  </si>
  <si>
    <t>Bezpieczeństwo i higiena pracy 2000SX-MK-BHP</t>
  </si>
  <si>
    <t>Biochemia 2018S1-BIOCHEM</t>
  </si>
  <si>
    <t>Uprawa grzybów jadalnych i leczniczych 2018S1-UGJL</t>
  </si>
  <si>
    <t>Uprawa roślin zielarskich w polu 2018S1-URZP</t>
  </si>
  <si>
    <t>Szkółkarstwo 2018S1-SZK</t>
  </si>
  <si>
    <t>Toksyny i toksykologia roślin i grzybów 2018S1-TTRG</t>
  </si>
  <si>
    <t>Kształtowanie terenów zieleni 2018S1-KTZ</t>
  </si>
  <si>
    <t>Moduł kierunkowy II 2018S1-MOD2</t>
  </si>
  <si>
    <t>Genetyka roślin 2018S1-GENETROS</t>
  </si>
  <si>
    <t>Fizjologia roślin 2018S1-FIZROS</t>
  </si>
  <si>
    <t>Ekologia 2018S1-EKO</t>
  </si>
  <si>
    <t>Fitopatologia 2018S1-FITOP</t>
  </si>
  <si>
    <t>Nawożenie roślin  2018S1-NAWR</t>
  </si>
  <si>
    <t>Moduł kierunkowy III 2018S1-MOD3</t>
  </si>
  <si>
    <t>Dietetyka i żywienie człowieka 2018S1-DZC</t>
  </si>
  <si>
    <t>Farmakognozja  2018S1-FARM</t>
  </si>
  <si>
    <t>Receptury zielarskie 2018S1-RECZ</t>
  </si>
  <si>
    <t>Unijne standardy w produkcji ogrodniczej 2018S1-USWPO</t>
  </si>
  <si>
    <t>Wychowanie fizyczne 38-00-S1-WF</t>
  </si>
  <si>
    <t>Hodowla roślin 2018S1-HODOWROS</t>
  </si>
  <si>
    <t>Biotechnologia roślin 2018S1-BROS</t>
  </si>
  <si>
    <t>Warzywnictwo I 2018S1-WARZI</t>
  </si>
  <si>
    <t>Entomologia  2018S1-ENTOM</t>
  </si>
  <si>
    <t>Ochrona roślin 2018S1-OCHR</t>
  </si>
  <si>
    <t>Terapie roślinne 2018S1-TER</t>
  </si>
  <si>
    <t>Rośliny kosmetyczne i dietetyczne 2018S1-RKD</t>
  </si>
  <si>
    <t>Rośliny ozdobne II 2018S1-ROSOZII</t>
  </si>
  <si>
    <t>Uprawnienia do stosowania środków ochrony roślin 2018S1-USSOR</t>
  </si>
  <si>
    <t>Nasiennictwo roślin ogrodniczych 2018S1-NASIROSOG</t>
  </si>
  <si>
    <t>Moduł kierunkowy V 2018S1-MOD5</t>
  </si>
  <si>
    <t>Sterowana produkcja roślin 2018S1-SPR</t>
  </si>
  <si>
    <t>Receptury kosmetyczne 2018S1-RECK</t>
  </si>
  <si>
    <t>Siedliska mokradłowe jako źródło surowców roślinnych 2018S1-SMZSR</t>
  </si>
  <si>
    <t>Sadownictwo II 2018S1-SAD2</t>
  </si>
  <si>
    <t>Przechowalnictwo owoców, warzyw i kwiatów 2018S1-POWIK</t>
  </si>
  <si>
    <t>Rośliny przyprawowe 2018S1-ROSLIPRZ</t>
  </si>
  <si>
    <t>Moduł kierunkowy VI 2018S1-MOD6</t>
  </si>
  <si>
    <t>Moduł kierunkowy VII 2018S1-MODVII</t>
  </si>
  <si>
    <t>Moduł kierunkowy VIII 2018S1-MODVIII</t>
  </si>
  <si>
    <t>Specjalizacyjne seminarium inżynierskie  2018S1-MK-SSI</t>
  </si>
  <si>
    <t>Podstawy rachunkowości 2018S1-PODSTRAC</t>
  </si>
  <si>
    <t>Ekonomika i organizacja produkcji ogrodniczej 2018S1-EIOPO</t>
  </si>
  <si>
    <t>Moduł kierunkowy IX 2018S1-MODIX</t>
  </si>
  <si>
    <t>Moduł kierunkowy X 2018S1-MODX</t>
  </si>
  <si>
    <t>Moduł kierunkowy XI 2018S1-MODXI</t>
  </si>
  <si>
    <t>Laboratoryjna ocena surowców  kosmetycznych i dietetycznych 2018S1-LOSKD</t>
  </si>
  <si>
    <t>Marketing  wyrobów zielarskich i kosmetycznych 2018S1-MWZK</t>
  </si>
  <si>
    <r>
      <t xml:space="preserve">Przedmiot w ramach modułu humanistyczno-społecznego (humanistyczny) </t>
    </r>
    <r>
      <rPr>
        <i/>
        <sz val="10"/>
        <color theme="1"/>
        <rFont val="Arial"/>
        <family val="2"/>
        <charset val="238"/>
      </rPr>
      <t>0000SX-MHS30I</t>
    </r>
  </si>
  <si>
    <r>
      <rPr>
        <b/>
        <sz val="10"/>
        <color rgb="FFC00000"/>
        <rFont val="Calibri"/>
        <family val="2"/>
        <charset val="238"/>
      </rPr>
      <t>MODUŁY PRZEDMIOTÓW DO WYBORU</t>
    </r>
    <r>
      <rPr>
        <sz val="10"/>
        <color indexed="8"/>
        <rFont val="Calibri"/>
        <family val="2"/>
        <charset val="238"/>
      </rPr>
      <t xml:space="preserve">
Kierunek: </t>
    </r>
    <r>
      <rPr>
        <b/>
        <sz val="10"/>
        <color indexed="8"/>
        <rFont val="Calibri"/>
        <family val="2"/>
        <charset val="238"/>
      </rPr>
      <t xml:space="preserve">Ogrodnictwo
</t>
    </r>
    <r>
      <rPr>
        <sz val="10"/>
        <color indexed="8"/>
        <rFont val="Calibri"/>
        <family val="2"/>
        <charset val="238"/>
      </rPr>
      <t xml:space="preserve">Specjalność: </t>
    </r>
    <r>
      <rPr>
        <b/>
        <sz val="10"/>
        <color indexed="8"/>
        <rFont val="Calibri"/>
        <family val="2"/>
        <charset val="238"/>
      </rPr>
      <t>Roślinne surowce kosmetyczne i dietetyczne</t>
    </r>
  </si>
  <si>
    <t>Moduł</t>
  </si>
  <si>
    <t>Przedmiot</t>
  </si>
  <si>
    <t>I 2018S1-MOD1</t>
  </si>
  <si>
    <t>Trawy ozdobne 2018S1-TOZD</t>
  </si>
  <si>
    <t>Ekosystemy trawiaste 2018S1-EKOS</t>
  </si>
  <si>
    <t>II 2018S1-MOD2</t>
  </si>
  <si>
    <t>Gospodarowanie wodą w ogrodnictwie 2018S1-GOSP</t>
  </si>
  <si>
    <t>Systemy automatycznego nawadniania 2018S1-SUN</t>
  </si>
  <si>
    <t>III 2018S1-MOD3</t>
  </si>
  <si>
    <t>Rynki ogrodnicze 2018S1-RYNKIOGR</t>
  </si>
  <si>
    <t>Rolnicze rośliny konsumpcyjne 2018S1-ROLNROSKO</t>
  </si>
  <si>
    <t>IV 2018S1-MOD4</t>
  </si>
  <si>
    <t>Doradztwo nawozowe 2018S1-DORADNAW</t>
  </si>
  <si>
    <t>Mikroelementy w produkcji sadowniczej i warzywniczej 2018S1-MWPSIW</t>
  </si>
  <si>
    <t>Regulatory wzrostu w uprawie i nawożeniu  roślin warzywnych 2018S1-RWWUINRW</t>
  </si>
  <si>
    <t>V 2018S1-MOD5</t>
  </si>
  <si>
    <t>Grzyby w środowisku człowieka 2018S1-GWSCZ</t>
  </si>
  <si>
    <t>Fauna pożyteczna i prawnie chroniona  2018S1-FPPC</t>
  </si>
  <si>
    <t>Owady zapylające 2018S1-OWZAP</t>
  </si>
  <si>
    <t>VI 2018S1-MOD6</t>
  </si>
  <si>
    <t>Pozbiorcze zagospodarowanie warzyw 2018S1-POZBZAGWA</t>
  </si>
  <si>
    <t>Warzywa egzotyczne i zapomniane 2018S1-WAREGIZ</t>
  </si>
  <si>
    <t>Przetwórstwo roślin kosmetycznych, dietetycznych i leczniczych 2018S1-PRKDL</t>
  </si>
  <si>
    <t>VII 2018S1-MODVII</t>
  </si>
  <si>
    <t>Mniej znane rośliny sadownicze 2018S1-MNIZNRS</t>
  </si>
  <si>
    <t>Zmechanizowana produkcja owoców 2018S1-ZMECPROOW</t>
  </si>
  <si>
    <t>VIII 2018S1-MODVIII</t>
  </si>
  <si>
    <t>Produkcja roślin kwietnikowych i rabatowych 2018S1-PRKIR</t>
  </si>
  <si>
    <t>Produkcja balkonowych i tarasowych roślin ozdobnych 2018S1-PBITRO</t>
  </si>
  <si>
    <t>IX 2018S1-MODIX</t>
  </si>
  <si>
    <t>Ekologiczne ogrody warzywne w gospodarstwach agroturystycznych 2018S1-EOWWGA</t>
  </si>
  <si>
    <t>Ściółkowanie oraz osłony płaskie w uprawie warzyw 2018S1-SOPUW</t>
  </si>
  <si>
    <t>Rośliny olejkodajne 2018S1-RLEJ</t>
  </si>
  <si>
    <t>X 2018S1-MODX</t>
  </si>
  <si>
    <t>Owocodajne rośliny leśne 2018S1-ORL</t>
  </si>
  <si>
    <t>Prozdrowotna produkcja owoców i ich zagospodarowanie 2018S1-PPOIIZ</t>
  </si>
  <si>
    <t>Domowe przetwórstwo owoców 2018S1-DPO</t>
  </si>
  <si>
    <t>XI 2018S1-MODXI</t>
  </si>
  <si>
    <t>Rośliny ozdobne w ogrodach specjalnych 2018S1-ROWOS</t>
  </si>
  <si>
    <t>Szkółkarstwo roślin ozdobnych 2018S1-SZKOROSOZ</t>
  </si>
  <si>
    <t>Pnącza i rośliny okrywowe 2018S1-PNAIRO</t>
  </si>
  <si>
    <t>Informacja patentowa 2000SX-IPAT</t>
  </si>
  <si>
    <t>pozostałe (laboratoryjne, terenowe, praktyczne itp.)</t>
  </si>
  <si>
    <t> Język obcy IV 37-00-30-IV</t>
  </si>
  <si>
    <t>Język obcy III 37-00-30-III</t>
  </si>
  <si>
    <t>Język obcy II 37-00-30-II</t>
  </si>
  <si>
    <t>Język obcy I 37-00-30-I</t>
  </si>
  <si>
    <t>Moduł kierunkowy IV 2018S1-MOD4</t>
  </si>
  <si>
    <t>Praca inżynierska 2018S1-MK-PRINZ2</t>
  </si>
  <si>
    <t>Woody plants 2018S1-WODPL</t>
  </si>
  <si>
    <t>Gleboznawstwo 2018S1-GLEBOZ</t>
  </si>
  <si>
    <t>Uprawa roli i herbologia 2018S1-URIH</t>
  </si>
  <si>
    <t>Rośliny ozdobne I 2018S1-ROZDI</t>
  </si>
  <si>
    <t>Sadownictwo I 2018S1-SADOWI</t>
  </si>
  <si>
    <t>Warzywnictwo II 2018S1-WARZYWII</t>
  </si>
  <si>
    <t xml:space="preserve">Praca inżynierska 2018S1-MK-PRINZ1 </t>
  </si>
  <si>
    <t>Załącznik 5 do Uchwały Nr 87 Rady Wydziału Kształtowania Środowiska i Rolnictwa z dnia 30 marca 2017 roku w sprawie uchwalenia planów studiów i programów kształcenia</t>
  </si>
  <si>
    <t>Praktyka kierunkowa 2018S1-PRAKTKIE</t>
  </si>
  <si>
    <r>
      <t>Przedmiot w ramach modułu humanistyczno-społecznego (społeczny)</t>
    </r>
    <r>
      <rPr>
        <i/>
        <sz val="11"/>
        <rFont val="Arial"/>
        <family val="2"/>
        <charset val="238"/>
      </rPr>
      <t xml:space="preserve"> 0000SX-MHS45I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</si>
</sst>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5"/>
      <color theme="8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rgb="FFC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C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00206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D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9" borderId="0" applyNumberFormat="0" applyBorder="0" applyAlignment="0" applyProtection="0"/>
  </cellStyleXfs>
  <cellXfs count="300">
    <xf numFmtId="0" fontId="0" fillId="0" borderId="0" xfId="0"/>
    <xf numFmtId="0" fontId="10" fillId="0" borderId="0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0" fillId="0" borderId="0" xfId="0" applyFill="1" applyProtection="1"/>
    <xf numFmtId="0" fontId="7" fillId="5" borderId="14" xfId="0" applyFont="1" applyFill="1" applyBorder="1" applyAlignment="1" applyProtection="1">
      <alignment horizontal="center"/>
    </xf>
    <xf numFmtId="164" fontId="1" fillId="4" borderId="14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164" fontId="3" fillId="4" borderId="7" xfId="0" applyNumberFormat="1" applyFont="1" applyFill="1" applyBorder="1" applyAlignment="1" applyProtection="1">
      <alignment horizontal="center" vertical="center"/>
    </xf>
    <xf numFmtId="1" fontId="3" fillId="4" borderId="14" xfId="0" applyNumberFormat="1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1" fillId="0" borderId="0" xfId="0" applyFont="1" applyProtection="1"/>
    <xf numFmtId="0" fontId="10" fillId="11" borderId="14" xfId="0" applyFont="1" applyFill="1" applyBorder="1" applyAlignment="1" applyProtection="1">
      <alignment horizontal="center"/>
    </xf>
    <xf numFmtId="164" fontId="10" fillId="11" borderId="14" xfId="0" applyNumberFormat="1" applyFont="1" applyFill="1" applyBorder="1" applyAlignment="1" applyProtection="1">
      <alignment horizontal="center"/>
    </xf>
    <xf numFmtId="0" fontId="10" fillId="11" borderId="52" xfId="0" applyFont="1" applyFill="1" applyBorder="1" applyAlignment="1" applyProtection="1">
      <alignment horizontal="center"/>
    </xf>
    <xf numFmtId="0" fontId="10" fillId="11" borderId="53" xfId="0" applyFont="1" applyFill="1" applyBorder="1" applyAlignment="1" applyProtection="1">
      <alignment horizontal="center"/>
    </xf>
    <xf numFmtId="164" fontId="10" fillId="11" borderId="53" xfId="0" applyNumberFormat="1" applyFont="1" applyFill="1" applyBorder="1" applyAlignment="1" applyProtection="1">
      <alignment horizontal="center"/>
    </xf>
    <xf numFmtId="0" fontId="10" fillId="11" borderId="54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vertical="center"/>
    </xf>
    <xf numFmtId="0" fontId="3" fillId="4" borderId="6" xfId="0" applyFont="1" applyFill="1" applyBorder="1" applyAlignment="1" applyProtection="1">
      <alignment horizontal="center" vertical="center"/>
    </xf>
    <xf numFmtId="1" fontId="3" fillId="4" borderId="32" xfId="0" applyNumberFormat="1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horizont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/>
    <xf numFmtId="0" fontId="19" fillId="0" borderId="0" xfId="0" applyFont="1" applyFill="1" applyBorder="1" applyProtection="1"/>
    <xf numFmtId="164" fontId="3" fillId="4" borderId="39" xfId="0" applyNumberFormat="1" applyFont="1" applyFill="1" applyBorder="1" applyAlignment="1" applyProtection="1">
      <alignment horizontal="center" vertical="center"/>
    </xf>
    <xf numFmtId="164" fontId="3" fillId="4" borderId="48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1" fillId="0" borderId="36" xfId="0" applyFont="1" applyFill="1" applyBorder="1" applyAlignment="1" applyProtection="1"/>
    <xf numFmtId="0" fontId="22" fillId="0" borderId="0" xfId="0" applyFont="1" applyFill="1" applyBorder="1" applyAlignment="1" applyProtection="1"/>
    <xf numFmtId="0" fontId="1" fillId="0" borderId="16" xfId="0" applyFont="1" applyFill="1" applyBorder="1" applyAlignment="1" applyProtection="1"/>
    <xf numFmtId="0" fontId="17" fillId="0" borderId="0" xfId="0" applyFont="1" applyFill="1" applyBorder="1" applyAlignment="1" applyProtection="1"/>
    <xf numFmtId="0" fontId="1" fillId="0" borderId="46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/>
    </xf>
    <xf numFmtId="0" fontId="3" fillId="4" borderId="44" xfId="0" applyFont="1" applyFill="1" applyBorder="1" applyAlignment="1" applyProtection="1">
      <alignment horizontal="left" wrapText="1"/>
    </xf>
    <xf numFmtId="0" fontId="3" fillId="4" borderId="16" xfId="0" applyFont="1" applyFill="1" applyBorder="1" applyAlignment="1" applyProtection="1">
      <alignment horizontal="left" wrapText="1"/>
    </xf>
    <xf numFmtId="0" fontId="3" fillId="4" borderId="46" xfId="0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9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Alignment="1" applyProtection="1">
      <alignment vertical="center"/>
    </xf>
    <xf numFmtId="0" fontId="18" fillId="4" borderId="9" xfId="0" applyFont="1" applyFill="1" applyBorder="1" applyAlignment="1" applyProtection="1">
      <alignment horizontal="left" textRotation="90" wrapText="1"/>
    </xf>
    <xf numFmtId="0" fontId="18" fillId="4" borderId="14" xfId="0" applyFont="1" applyFill="1" applyBorder="1" applyAlignment="1" applyProtection="1">
      <alignment horizontal="left" textRotation="90" wrapText="1"/>
    </xf>
    <xf numFmtId="0" fontId="18" fillId="4" borderId="8" xfId="0" applyFont="1" applyFill="1" applyBorder="1" applyAlignment="1" applyProtection="1">
      <alignment horizontal="left" textRotation="90" wrapText="1"/>
    </xf>
    <xf numFmtId="0" fontId="0" fillId="0" borderId="32" xfId="0" applyBorder="1" applyProtection="1"/>
    <xf numFmtId="0" fontId="0" fillId="0" borderId="22" xfId="0" applyBorder="1" applyProtection="1"/>
    <xf numFmtId="0" fontId="0" fillId="10" borderId="8" xfId="0" applyFill="1" applyBorder="1" applyProtection="1"/>
    <xf numFmtId="0" fontId="0" fillId="10" borderId="14" xfId="0" applyFill="1" applyBorder="1" applyProtection="1"/>
    <xf numFmtId="0" fontId="7" fillId="5" borderId="14" xfId="0" applyFont="1" applyFill="1" applyBorder="1" applyAlignment="1" applyProtection="1">
      <alignment horizontal="center" vertical="center"/>
    </xf>
    <xf numFmtId="0" fontId="9" fillId="0" borderId="56" xfId="0" applyFont="1" applyBorder="1" applyAlignment="1">
      <alignment horizontal="center" wrapText="1"/>
    </xf>
    <xf numFmtId="0" fontId="9" fillId="0" borderId="57" xfId="0" applyFont="1" applyBorder="1" applyAlignment="1">
      <alignment horizontal="center" wrapText="1"/>
    </xf>
    <xf numFmtId="0" fontId="0" fillId="0" borderId="58" xfId="0" applyFont="1" applyBorder="1" applyAlignment="1">
      <alignment wrapText="1"/>
    </xf>
    <xf numFmtId="0" fontId="0" fillId="0" borderId="52" xfId="0" applyFont="1" applyBorder="1" applyAlignment="1">
      <alignment wrapText="1"/>
    </xf>
    <xf numFmtId="0" fontId="0" fillId="13" borderId="52" xfId="0" applyFont="1" applyFill="1" applyBorder="1" applyAlignment="1">
      <alignment horizontal="left" wrapText="1"/>
    </xf>
    <xf numFmtId="0" fontId="0" fillId="13" borderId="52" xfId="0" applyFont="1" applyFill="1" applyBorder="1" applyAlignment="1">
      <alignment wrapText="1"/>
    </xf>
    <xf numFmtId="0" fontId="0" fillId="13" borderId="52" xfId="0" applyFont="1" applyFill="1" applyBorder="1" applyAlignment="1">
      <alignment vertical="center" wrapText="1"/>
    </xf>
    <xf numFmtId="0" fontId="0" fillId="0" borderId="54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4" xfId="0" applyFont="1" applyBorder="1" applyAlignment="1" applyProtection="1">
      <alignment horizontal="center"/>
    </xf>
    <xf numFmtId="164" fontId="7" fillId="0" borderId="14" xfId="0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7" fillId="0" borderId="14" xfId="0" applyFont="1" applyBorder="1" applyProtection="1"/>
    <xf numFmtId="164" fontId="7" fillId="0" borderId="14" xfId="0" applyNumberFormat="1" applyFont="1" applyFill="1" applyBorder="1" applyAlignment="1" applyProtection="1">
      <alignment horizontal="center"/>
    </xf>
    <xf numFmtId="164" fontId="3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2" fontId="7" fillId="0" borderId="14" xfId="0" applyNumberFormat="1" applyFont="1" applyFill="1" applyBorder="1" applyAlignment="1" applyProtection="1">
      <alignment horizontal="center"/>
    </xf>
    <xf numFmtId="0" fontId="15" fillId="7" borderId="14" xfId="0" applyFont="1" applyFill="1" applyBorder="1" applyAlignment="1" applyProtection="1">
      <alignment horizontal="center" vertical="center"/>
    </xf>
    <xf numFmtId="164" fontId="14" fillId="7" borderId="14" xfId="0" applyNumberFormat="1" applyFont="1" applyFill="1" applyBorder="1" applyAlignment="1" applyProtection="1">
      <alignment horizontal="center" vertical="center"/>
    </xf>
    <xf numFmtId="1" fontId="14" fillId="7" borderId="14" xfId="0" applyNumberFormat="1" applyFont="1" applyFill="1" applyBorder="1" applyAlignment="1" applyProtection="1">
      <alignment horizontal="center" vertical="center"/>
    </xf>
    <xf numFmtId="0" fontId="15" fillId="8" borderId="14" xfId="0" applyFont="1" applyFill="1" applyBorder="1" applyAlignment="1" applyProtection="1">
      <alignment horizontal="center" vertical="center"/>
    </xf>
    <xf numFmtId="164" fontId="14" fillId="8" borderId="14" xfId="0" applyNumberFormat="1" applyFont="1" applyFill="1" applyBorder="1" applyAlignment="1" applyProtection="1">
      <alignment horizontal="center" vertical="center"/>
    </xf>
    <xf numFmtId="1" fontId="14" fillId="8" borderId="14" xfId="0" applyNumberFormat="1" applyFont="1" applyFill="1" applyBorder="1" applyAlignment="1" applyProtection="1">
      <alignment horizontal="center" vertical="center"/>
    </xf>
    <xf numFmtId="0" fontId="1" fillId="11" borderId="59" xfId="1" applyFont="1" applyFill="1" applyBorder="1" applyAlignment="1" applyProtection="1">
      <alignment vertical="center"/>
    </xf>
    <xf numFmtId="0" fontId="1" fillId="11" borderId="59" xfId="0" applyFont="1" applyFill="1" applyBorder="1" applyAlignment="1" applyProtection="1">
      <alignment vertical="center"/>
    </xf>
    <xf numFmtId="0" fontId="1" fillId="11" borderId="5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textRotation="90"/>
    </xf>
    <xf numFmtId="0" fontId="5" fillId="0" borderId="0" xfId="0" applyFont="1" applyFill="1" applyBorder="1" applyAlignment="1" applyProtection="1">
      <alignment horizontal="center" vertical="center" textRotation="90"/>
    </xf>
    <xf numFmtId="164" fontId="3" fillId="4" borderId="14" xfId="0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vertical="center"/>
    </xf>
    <xf numFmtId="0" fontId="7" fillId="0" borderId="59" xfId="0" applyFont="1" applyBorder="1" applyProtection="1"/>
    <xf numFmtId="0" fontId="3" fillId="4" borderId="59" xfId="0" applyFont="1" applyFill="1" applyBorder="1" applyAlignment="1" applyProtection="1">
      <alignment vertical="center"/>
    </xf>
    <xf numFmtId="0" fontId="3" fillId="4" borderId="52" xfId="0" applyFont="1" applyFill="1" applyBorder="1" applyAlignment="1" applyProtection="1">
      <alignment horizontal="center" vertical="center"/>
    </xf>
    <xf numFmtId="0" fontId="7" fillId="0" borderId="52" xfId="0" applyFont="1" applyBorder="1" applyProtection="1"/>
    <xf numFmtId="0" fontId="14" fillId="7" borderId="59" xfId="0" applyFont="1" applyFill="1" applyBorder="1" applyAlignment="1" applyProtection="1">
      <alignment vertical="center"/>
    </xf>
    <xf numFmtId="1" fontId="14" fillId="7" borderId="52" xfId="0" applyNumberFormat="1" applyFont="1" applyFill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wrapText="1"/>
    </xf>
    <xf numFmtId="0" fontId="14" fillId="8" borderId="59" xfId="0" applyFont="1" applyFill="1" applyBorder="1" applyAlignment="1" applyProtection="1">
      <alignment vertical="center"/>
    </xf>
    <xf numFmtId="1" fontId="14" fillId="8" borderId="52" xfId="0" applyNumberFormat="1" applyFont="1" applyFill="1" applyBorder="1" applyAlignment="1" applyProtection="1">
      <alignment horizontal="center" vertical="center"/>
    </xf>
    <xf numFmtId="0" fontId="7" fillId="0" borderId="59" xfId="0" applyFont="1" applyFill="1" applyBorder="1" applyProtection="1"/>
    <xf numFmtId="0" fontId="5" fillId="0" borderId="19" xfId="0" applyFont="1" applyFill="1" applyBorder="1" applyAlignment="1" applyProtection="1">
      <alignment horizontal="center" vertical="center" textRotation="90" wrapText="1"/>
    </xf>
    <xf numFmtId="1" fontId="1" fillId="12" borderId="14" xfId="0" applyNumberFormat="1" applyFont="1" applyFill="1" applyBorder="1" applyAlignment="1" applyProtection="1">
      <alignment horizontal="center" vertical="center"/>
    </xf>
    <xf numFmtId="1" fontId="1" fillId="0" borderId="14" xfId="0" applyNumberFormat="1" applyFont="1" applyFill="1" applyBorder="1" applyAlignment="1" applyProtection="1">
      <alignment horizontal="center"/>
    </xf>
    <xf numFmtId="0" fontId="0" fillId="8" borderId="0" xfId="0" applyFill="1" applyProtection="1"/>
    <xf numFmtId="1" fontId="1" fillId="0" borderId="14" xfId="0" applyNumberFormat="1" applyFont="1" applyFill="1" applyBorder="1" applyAlignment="1" applyProtection="1">
      <alignment horizontal="center" vertical="center"/>
    </xf>
    <xf numFmtId="164" fontId="3" fillId="14" borderId="14" xfId="0" applyNumberFormat="1" applyFont="1" applyFill="1" applyBorder="1" applyAlignment="1" applyProtection="1">
      <alignment horizontal="center" vertical="center"/>
    </xf>
    <xf numFmtId="164" fontId="7" fillId="0" borderId="14" xfId="0" applyNumberFormat="1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164" fontId="3" fillId="4" borderId="14" xfId="0" applyNumberFormat="1" applyFont="1" applyFill="1" applyBorder="1" applyAlignment="1" applyProtection="1">
      <alignment horizontal="center" vertical="center"/>
    </xf>
    <xf numFmtId="164" fontId="7" fillId="0" borderId="14" xfId="0" applyNumberFormat="1" applyFont="1" applyBorder="1" applyAlignment="1" applyProtection="1">
      <alignment horizontal="center" vertical="center"/>
    </xf>
    <xf numFmtId="164" fontId="7" fillId="14" borderId="14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164" fontId="2" fillId="0" borderId="3" xfId="0" applyNumberFormat="1" applyFont="1" applyFill="1" applyBorder="1" applyAlignment="1" applyProtection="1">
      <alignment horizontal="center" vertical="center" textRotation="90"/>
    </xf>
    <xf numFmtId="164" fontId="5" fillId="0" borderId="4" xfId="0" applyNumberFormat="1" applyFont="1" applyFill="1" applyBorder="1" applyAlignment="1" applyProtection="1">
      <alignment horizontal="center" vertical="center" textRotation="90"/>
    </xf>
    <xf numFmtId="164" fontId="5" fillId="0" borderId="5" xfId="0" applyNumberFormat="1" applyFont="1" applyFill="1" applyBorder="1" applyAlignment="1" applyProtection="1">
      <alignment horizontal="center" vertical="center" textRotation="90"/>
    </xf>
    <xf numFmtId="1" fontId="3" fillId="4" borderId="7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/>
    </xf>
    <xf numFmtId="164" fontId="3" fillId="14" borderId="14" xfId="0" applyNumberFormat="1" applyFont="1" applyFill="1" applyBorder="1" applyAlignment="1" applyProtection="1">
      <alignment horizontal="center"/>
    </xf>
    <xf numFmtId="1" fontId="3" fillId="14" borderId="14" xfId="0" applyNumberFormat="1" applyFont="1" applyFill="1" applyBorder="1" applyAlignment="1" applyProtection="1">
      <alignment horizontal="center"/>
    </xf>
    <xf numFmtId="1" fontId="3" fillId="14" borderId="14" xfId="0" applyNumberFormat="1" applyFont="1" applyFill="1" applyBorder="1" applyAlignment="1" applyProtection="1">
      <alignment horizontal="center" vertical="center"/>
    </xf>
    <xf numFmtId="0" fontId="3" fillId="14" borderId="14" xfId="0" applyFont="1" applyFill="1" applyBorder="1" applyAlignment="1" applyProtection="1">
      <alignment horizontal="center"/>
    </xf>
    <xf numFmtId="0" fontId="7" fillId="0" borderId="14" xfId="0" applyFont="1" applyFill="1" applyBorder="1" applyProtection="1"/>
    <xf numFmtId="0" fontId="7" fillId="0" borderId="52" xfId="0" applyFont="1" applyFill="1" applyBorder="1" applyProtection="1"/>
    <xf numFmtId="0" fontId="3" fillId="0" borderId="59" xfId="0" applyFont="1" applyFill="1" applyBorder="1" applyProtection="1"/>
    <xf numFmtId="0" fontId="7" fillId="0" borderId="59" xfId="0" applyFont="1" applyBorder="1" applyAlignment="1" applyProtection="1">
      <alignment vertical="center" wrapText="1"/>
    </xf>
    <xf numFmtId="0" fontId="8" fillId="0" borderId="62" xfId="0" applyFont="1" applyFill="1" applyBorder="1" applyAlignment="1">
      <alignment wrapText="1"/>
    </xf>
    <xf numFmtId="164" fontId="3" fillId="4" borderId="6" xfId="0" applyNumberFormat="1" applyFont="1" applyFill="1" applyBorder="1" applyAlignment="1" applyProtection="1">
      <alignment horizontal="center" vertical="center"/>
    </xf>
    <xf numFmtId="164" fontId="3" fillId="4" borderId="14" xfId="0" applyNumberFormat="1" applyFont="1" applyFill="1" applyBorder="1" applyAlignment="1" applyProtection="1">
      <alignment horizontal="center" vertical="center"/>
    </xf>
    <xf numFmtId="164" fontId="3" fillId="4" borderId="20" xfId="0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30" fillId="0" borderId="59" xfId="0" applyFont="1" applyFill="1" applyBorder="1" applyAlignment="1" applyProtection="1">
      <alignment wrapText="1"/>
    </xf>
    <xf numFmtId="0" fontId="10" fillId="0" borderId="0" xfId="0" applyFont="1" applyProtection="1"/>
    <xf numFmtId="0" fontId="3" fillId="0" borderId="51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164" fontId="3" fillId="0" borderId="7" xfId="0" applyNumberFormat="1" applyFont="1" applyFill="1" applyBorder="1" applyAlignment="1" applyProtection="1">
      <alignment horizontal="center" vertical="center" wrapText="1"/>
    </xf>
    <xf numFmtId="164" fontId="3" fillId="0" borderId="43" xfId="0" applyNumberFormat="1" applyFont="1" applyFill="1" applyBorder="1" applyAlignment="1" applyProtection="1">
      <alignment horizontal="center" vertical="center" wrapText="1"/>
    </xf>
    <xf numFmtId="1" fontId="7" fillId="4" borderId="12" xfId="0" applyNumberFormat="1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/>
    </xf>
    <xf numFmtId="0" fontId="1" fillId="0" borderId="5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left" vertical="center"/>
    </xf>
    <xf numFmtId="1" fontId="3" fillId="4" borderId="22" xfId="0" applyNumberFormat="1" applyFont="1" applyFill="1" applyBorder="1" applyAlignment="1" applyProtection="1">
      <alignment horizontal="center" wrapText="1"/>
    </xf>
    <xf numFmtId="1" fontId="3" fillId="4" borderId="45" xfId="0" applyNumberFormat="1" applyFont="1" applyFill="1" applyBorder="1" applyAlignment="1" applyProtection="1">
      <alignment horizontal="center" wrapText="1"/>
    </xf>
    <xf numFmtId="1" fontId="3" fillId="4" borderId="0" xfId="0" applyNumberFormat="1" applyFont="1" applyFill="1" applyBorder="1" applyAlignment="1" applyProtection="1">
      <alignment horizontal="center" wrapText="1"/>
    </xf>
    <xf numFmtId="1" fontId="3" fillId="4" borderId="19" xfId="0" applyNumberFormat="1" applyFont="1" applyFill="1" applyBorder="1" applyAlignment="1" applyProtection="1">
      <alignment horizontal="center" wrapText="1"/>
    </xf>
    <xf numFmtId="1" fontId="3" fillId="4" borderId="32" xfId="0" applyNumberFormat="1" applyFont="1" applyFill="1" applyBorder="1" applyAlignment="1" applyProtection="1">
      <alignment horizontal="center" wrapText="1"/>
    </xf>
    <xf numFmtId="1" fontId="3" fillId="4" borderId="42" xfId="0" applyNumberFormat="1" applyFont="1" applyFill="1" applyBorder="1" applyAlignment="1" applyProtection="1">
      <alignment horizontal="center" wrapText="1"/>
    </xf>
    <xf numFmtId="0" fontId="3" fillId="0" borderId="63" xfId="0" applyFont="1" applyFill="1" applyBorder="1" applyAlignment="1" applyProtection="1">
      <alignment horizontal="left" vertical="center"/>
    </xf>
    <xf numFmtId="0" fontId="3" fillId="0" borderId="47" xfId="0" applyFont="1" applyFill="1" applyBorder="1" applyAlignment="1" applyProtection="1">
      <alignment horizontal="left" vertical="center"/>
    </xf>
    <xf numFmtId="164" fontId="3" fillId="0" borderId="41" xfId="0" applyNumberFormat="1" applyFont="1" applyFill="1" applyBorder="1" applyAlignment="1" applyProtection="1">
      <alignment horizontal="center" vertical="center" wrapText="1"/>
    </xf>
    <xf numFmtId="164" fontId="3" fillId="0" borderId="49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164" fontId="3" fillId="4" borderId="34" xfId="0" applyNumberFormat="1" applyFont="1" applyFill="1" applyBorder="1" applyAlignment="1" applyProtection="1">
      <alignment horizontal="center" vertical="center"/>
    </xf>
    <xf numFmtId="164" fontId="3" fillId="4" borderId="6" xfId="0" applyNumberFormat="1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</xf>
    <xf numFmtId="0" fontId="3" fillId="0" borderId="61" xfId="0" applyFont="1" applyFill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horizontal="left" vertical="center"/>
    </xf>
    <xf numFmtId="164" fontId="3" fillId="4" borderId="14" xfId="0" applyNumberFormat="1" applyFont="1" applyFill="1" applyBorder="1" applyAlignment="1" applyProtection="1">
      <alignment horizontal="center" vertical="center"/>
    </xf>
    <xf numFmtId="1" fontId="3" fillId="4" borderId="34" xfId="0" applyNumberFormat="1" applyFont="1" applyFill="1" applyBorder="1" applyAlignment="1" applyProtection="1">
      <alignment horizontal="center" vertical="center"/>
    </xf>
    <xf numFmtId="1" fontId="3" fillId="4" borderId="6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164" fontId="3" fillId="0" borderId="21" xfId="0" applyNumberFormat="1" applyFont="1" applyFill="1" applyBorder="1" applyAlignment="1" applyProtection="1">
      <alignment horizontal="center" vertical="center" wrapText="1"/>
    </xf>
    <xf numFmtId="164" fontId="3" fillId="0" borderId="45" xfId="0" applyNumberFormat="1" applyFont="1" applyFill="1" applyBorder="1" applyAlignment="1" applyProtection="1">
      <alignment horizontal="center" vertical="center" wrapText="1"/>
    </xf>
    <xf numFmtId="164" fontId="3" fillId="0" borderId="20" xfId="0" applyNumberFormat="1" applyFont="1" applyFill="1" applyBorder="1" applyAlignment="1" applyProtection="1">
      <alignment horizontal="center" vertical="center" wrapText="1"/>
    </xf>
    <xf numFmtId="164" fontId="3" fillId="0" borderId="4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164" fontId="3" fillId="4" borderId="21" xfId="0" applyNumberFormat="1" applyFont="1" applyFill="1" applyBorder="1" applyAlignment="1" applyProtection="1">
      <alignment horizontal="center" vertical="center"/>
    </xf>
    <xf numFmtId="164" fontId="3" fillId="4" borderId="20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3" fillId="4" borderId="14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left" vertical="center"/>
    </xf>
    <xf numFmtId="0" fontId="21" fillId="0" borderId="31" xfId="0" applyFont="1" applyFill="1" applyBorder="1" applyAlignment="1" applyProtection="1">
      <alignment horizontal="left" vertical="center"/>
    </xf>
    <xf numFmtId="0" fontId="21" fillId="0" borderId="18" xfId="0" applyFont="1" applyFill="1" applyBorder="1" applyAlignment="1" applyProtection="1">
      <alignment horizontal="left" vertical="center"/>
    </xf>
    <xf numFmtId="0" fontId="21" fillId="0" borderId="24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 vertical="center"/>
    </xf>
    <xf numFmtId="0" fontId="3" fillId="0" borderId="50" xfId="0" applyFont="1" applyFill="1" applyBorder="1" applyAlignment="1" applyProtection="1">
      <alignment horizontal="left" vertical="center"/>
    </xf>
    <xf numFmtId="9" fontId="3" fillId="0" borderId="7" xfId="0" applyNumberFormat="1" applyFont="1" applyFill="1" applyBorder="1" applyAlignment="1" applyProtection="1">
      <alignment horizontal="center" vertical="center" wrapText="1"/>
    </xf>
    <xf numFmtId="9" fontId="3" fillId="0" borderId="43" xfId="0" applyNumberFormat="1" applyFont="1" applyFill="1" applyBorder="1" applyAlignment="1" applyProtection="1">
      <alignment horizontal="center" vertical="center" wrapText="1"/>
    </xf>
    <xf numFmtId="9" fontId="3" fillId="0" borderId="21" xfId="0" applyNumberFormat="1" applyFont="1" applyFill="1" applyBorder="1" applyAlignment="1" applyProtection="1">
      <alignment horizontal="center" vertical="center" wrapText="1"/>
    </xf>
    <xf numFmtId="9" fontId="3" fillId="0" borderId="45" xfId="0" applyNumberFormat="1" applyFont="1" applyFill="1" applyBorder="1" applyAlignment="1" applyProtection="1">
      <alignment horizontal="center" vertical="center" wrapText="1"/>
    </xf>
    <xf numFmtId="9" fontId="3" fillId="0" borderId="20" xfId="0" applyNumberFormat="1" applyFont="1" applyFill="1" applyBorder="1" applyAlignment="1" applyProtection="1">
      <alignment horizontal="center" vertical="center" wrapText="1"/>
    </xf>
    <xf numFmtId="9" fontId="3" fillId="0" borderId="42" xfId="0" applyNumberFormat="1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13" fillId="2" borderId="59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52" xfId="0" applyFont="1" applyFill="1" applyBorder="1" applyAlignment="1" applyProtection="1">
      <alignment horizontal="center" vertical="center"/>
    </xf>
    <xf numFmtId="0" fontId="13" fillId="3" borderId="59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52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50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/>
    </xf>
    <xf numFmtId="0" fontId="5" fillId="0" borderId="11" xfId="0" applyFont="1" applyFill="1" applyBorder="1" applyAlignment="1" applyProtection="1">
      <alignment horizontal="center" vertical="center" wrapText="1"/>
    </xf>
    <xf numFmtId="164" fontId="5" fillId="0" borderId="26" xfId="0" applyNumberFormat="1" applyFont="1" applyFill="1" applyBorder="1" applyAlignment="1" applyProtection="1">
      <alignment horizontal="center" vertical="center"/>
    </xf>
    <xf numFmtId="164" fontId="5" fillId="0" borderId="27" xfId="0" applyNumberFormat="1" applyFont="1" applyFill="1" applyBorder="1" applyAlignment="1" applyProtection="1">
      <alignment horizontal="center" vertical="center"/>
    </xf>
    <xf numFmtId="164" fontId="5" fillId="0" borderId="28" xfId="0" applyNumberFormat="1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</xf>
    <xf numFmtId="0" fontId="13" fillId="3" borderId="61" xfId="0" applyFont="1" applyFill="1" applyBorder="1" applyAlignment="1" applyProtection="1">
      <alignment horizontal="center" vertical="center"/>
    </xf>
    <xf numFmtId="0" fontId="13" fillId="3" borderId="32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horizontal="center" vertical="center" textRotation="90" wrapText="1"/>
    </xf>
    <xf numFmtId="0" fontId="5" fillId="4" borderId="17" xfId="0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center" vertical="center" textRotation="90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textRotation="90"/>
    </xf>
    <xf numFmtId="0" fontId="7" fillId="6" borderId="8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textRotation="90"/>
    </xf>
    <xf numFmtId="0" fontId="2" fillId="0" borderId="0" xfId="0" applyFont="1" applyFill="1" applyBorder="1" applyAlignment="1" applyProtection="1">
      <alignment horizontal="center" vertical="center" textRotation="90"/>
    </xf>
    <xf numFmtId="0" fontId="5" fillId="0" borderId="23" xfId="0" applyFont="1" applyFill="1" applyBorder="1" applyAlignment="1" applyProtection="1">
      <alignment horizontal="center" vertical="center" textRotation="90"/>
    </xf>
    <xf numFmtId="0" fontId="5" fillId="0" borderId="0" xfId="0" applyFont="1" applyFill="1" applyBorder="1" applyAlignment="1" applyProtection="1">
      <alignment horizontal="center" vertical="center" textRotation="90"/>
    </xf>
    <xf numFmtId="0" fontId="10" fillId="0" borderId="0" xfId="0" applyFont="1" applyBorder="1" applyAlignment="1" applyProtection="1">
      <alignment horizontal="right" vertical="top"/>
    </xf>
    <xf numFmtId="0" fontId="0" fillId="6" borderId="8" xfId="0" applyFill="1" applyBorder="1" applyAlignment="1" applyProtection="1">
      <alignment horizontal="left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90"/>
    </xf>
    <xf numFmtId="0" fontId="2" fillId="0" borderId="23" xfId="0" applyFont="1" applyBorder="1" applyAlignment="1" applyProtection="1">
      <alignment horizontal="center" vertical="center" textRotation="90"/>
    </xf>
    <xf numFmtId="0" fontId="29" fillId="0" borderId="0" xfId="0" applyFont="1" applyFill="1" applyBorder="1" applyAlignment="1" applyProtection="1">
      <alignment horizontal="left" vertical="top" wrapText="1"/>
    </xf>
    <xf numFmtId="0" fontId="25" fillId="6" borderId="8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 vertical="center" textRotation="90"/>
    </xf>
    <xf numFmtId="0" fontId="5" fillId="0" borderId="18" xfId="0" applyFont="1" applyFill="1" applyBorder="1" applyAlignment="1" applyProtection="1">
      <alignment horizontal="center" vertical="center" textRotation="90"/>
    </xf>
    <xf numFmtId="164" fontId="1" fillId="0" borderId="30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1" fillId="0" borderId="25" xfId="0" applyNumberFormat="1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textRotation="90" wrapText="1"/>
    </xf>
    <xf numFmtId="0" fontId="5" fillId="0" borderId="24" xfId="0" applyFont="1" applyFill="1" applyBorder="1" applyAlignment="1" applyProtection="1">
      <alignment horizontal="center" vertical="center" textRotation="90" wrapText="1"/>
    </xf>
    <xf numFmtId="0" fontId="5" fillId="0" borderId="29" xfId="0" applyFont="1" applyFill="1" applyBorder="1" applyAlignment="1" applyProtection="1">
      <alignment horizontal="center" vertical="center" textRotation="90" wrapText="1"/>
    </xf>
    <xf numFmtId="0" fontId="5" fillId="0" borderId="23" xfId="0" applyFont="1" applyFill="1" applyBorder="1" applyAlignment="1" applyProtection="1">
      <alignment horizontal="center" vertical="center" textRotation="90" wrapText="1"/>
    </xf>
    <xf numFmtId="0" fontId="2" fillId="0" borderId="29" xfId="0" applyFont="1" applyFill="1" applyBorder="1" applyAlignment="1" applyProtection="1">
      <alignment horizontal="center" vertical="center" textRotation="90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 textRotation="90" wrapText="1"/>
    </xf>
    <xf numFmtId="164" fontId="5" fillId="0" borderId="14" xfId="0" applyNumberFormat="1" applyFont="1" applyFill="1" applyBorder="1" applyAlignment="1" applyProtection="1">
      <alignment horizontal="center" vertical="center" textRotation="90" wrapText="1"/>
    </xf>
    <xf numFmtId="164" fontId="5" fillId="0" borderId="34" xfId="0" applyNumberFormat="1" applyFont="1" applyFill="1" applyBorder="1" applyAlignment="1" applyProtection="1">
      <alignment horizontal="center" vertical="center" textRotation="90" wrapText="1"/>
    </xf>
    <xf numFmtId="164" fontId="5" fillId="0" borderId="17" xfId="0" applyNumberFormat="1" applyFont="1" applyFill="1" applyBorder="1" applyAlignment="1" applyProtection="1">
      <alignment horizontal="center" vertical="center" textRotation="90" wrapText="1"/>
    </xf>
    <xf numFmtId="0" fontId="3" fillId="0" borderId="16" xfId="0" applyFont="1" applyFill="1" applyBorder="1" applyAlignment="1" applyProtection="1">
      <alignment horizontal="center" vertical="center" textRotation="90" wrapText="1"/>
    </xf>
    <xf numFmtId="0" fontId="4" fillId="0" borderId="16" xfId="0" applyFont="1" applyFill="1" applyBorder="1" applyAlignment="1" applyProtection="1">
      <alignment horizontal="center" vertical="center" textRotation="90" wrapText="1"/>
    </xf>
    <xf numFmtId="164" fontId="5" fillId="0" borderId="18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19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 applyProtection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19" fillId="12" borderId="0" xfId="0" applyFont="1" applyFill="1" applyAlignment="1">
      <alignment horizontal="left" vertical="center" wrapText="1"/>
    </xf>
    <xf numFmtId="0" fontId="19" fillId="12" borderId="0" xfId="0" applyFont="1" applyFill="1" applyAlignment="1">
      <alignment horizontal="left" vertical="center"/>
    </xf>
    <xf numFmtId="0" fontId="0" fillId="0" borderId="12" xfId="0" applyFont="1" applyBorder="1" applyAlignment="1">
      <alignment wrapText="1"/>
    </xf>
    <xf numFmtId="0" fontId="0" fillId="0" borderId="46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textRotation="90"/>
    </xf>
  </cellXfs>
  <cellStyles count="2">
    <cellStyle name="Akcent 1" xfId="1" builtinId="29"/>
    <cellStyle name="Normalny" xfId="0" builtinId="0"/>
  </cellStyles>
  <dxfs count="0"/>
  <tableStyles count="0" defaultTableStyle="TableStyleMedium2" defaultPivotStyle="PivotStyleLight16"/>
  <colors>
    <mruColors>
      <color rgb="FFFFF2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493"/>
  <sheetViews>
    <sheetView tabSelected="1" view="pageBreakPreview" zoomScale="70" zoomScaleNormal="70" zoomScaleSheetLayoutView="70" workbookViewId="0">
      <selection activeCell="A170" sqref="A170"/>
    </sheetView>
  </sheetViews>
  <sheetFormatPr defaultColWidth="8.85546875" defaultRowHeight="15" x14ac:dyDescent="0.25"/>
  <cols>
    <col min="1" max="1" width="54.85546875" style="134" customWidth="1"/>
    <col min="2" max="2" width="4" style="2" customWidth="1"/>
    <col min="3" max="3" width="7.5703125" style="2" customWidth="1"/>
    <col min="4" max="4" width="6.5703125" style="2" customWidth="1"/>
    <col min="5" max="5" width="9.85546875" style="2" customWidth="1"/>
    <col min="6" max="6" width="7.5703125" style="2" customWidth="1"/>
    <col min="7" max="7" width="6.140625" style="2" customWidth="1"/>
    <col min="8" max="8" width="7.42578125" style="2" customWidth="1"/>
    <col min="9" max="9" width="8.42578125" style="2" customWidth="1"/>
    <col min="10" max="10" width="8.5703125" style="2" customWidth="1"/>
    <col min="11" max="11" width="8.42578125" style="2" customWidth="1"/>
    <col min="12" max="12" width="7.42578125" style="2" customWidth="1"/>
    <col min="13" max="13" width="7.140625" style="2" customWidth="1"/>
    <col min="14" max="14" width="7.5703125" style="2" customWidth="1"/>
    <col min="15" max="15" width="7.42578125" style="2" bestFit="1" customWidth="1"/>
    <col min="16" max="16" width="7.42578125" style="2" customWidth="1"/>
    <col min="17" max="17" width="7.5703125" style="2" customWidth="1"/>
    <col min="18" max="18" width="7.42578125" style="113" customWidth="1"/>
    <col min="19" max="19" width="9" style="113" customWidth="1"/>
    <col min="20" max="20" width="7" style="113" customWidth="1"/>
    <col min="21" max="21" width="8" style="2" customWidth="1"/>
    <col min="22" max="22" width="6.5703125" style="2" customWidth="1"/>
    <col min="23" max="23" width="6.85546875" style="2" customWidth="1"/>
    <col min="24" max="24" width="6.5703125" style="2" customWidth="1"/>
    <col min="25" max="16384" width="8.85546875" style="2"/>
  </cols>
  <sheetData>
    <row r="1" spans="1:24" ht="19.350000000000001" customHeight="1" x14ac:dyDescent="0.3">
      <c r="A1" s="1" t="s">
        <v>79</v>
      </c>
      <c r="B1" s="259" t="s">
        <v>50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P1" s="258" t="s">
        <v>267</v>
      </c>
      <c r="Q1" s="258"/>
      <c r="R1" s="258"/>
      <c r="S1" s="258"/>
      <c r="T1" s="258"/>
      <c r="U1" s="258"/>
      <c r="V1" s="258"/>
      <c r="W1" s="258"/>
      <c r="X1" s="258"/>
    </row>
    <row r="2" spans="1:24" ht="19.350000000000001" customHeight="1" x14ac:dyDescent="0.3">
      <c r="A2" s="1" t="s">
        <v>81</v>
      </c>
      <c r="B2" s="260" t="s">
        <v>91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P2" s="258"/>
      <c r="Q2" s="258"/>
      <c r="R2" s="258"/>
      <c r="S2" s="258"/>
      <c r="T2" s="258"/>
      <c r="U2" s="258"/>
      <c r="V2" s="258"/>
      <c r="W2" s="258"/>
      <c r="X2" s="258"/>
    </row>
    <row r="3" spans="1:24" x14ac:dyDescent="0.25">
      <c r="A3" s="1" t="s">
        <v>84</v>
      </c>
      <c r="B3" s="244" t="s">
        <v>87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P3" s="258"/>
      <c r="Q3" s="258"/>
      <c r="R3" s="258"/>
      <c r="S3" s="258"/>
      <c r="T3" s="258"/>
      <c r="U3" s="258"/>
      <c r="V3" s="258"/>
      <c r="W3" s="258"/>
      <c r="X3" s="258"/>
    </row>
    <row r="4" spans="1:24" x14ac:dyDescent="0.25">
      <c r="A4" s="1" t="s">
        <v>83</v>
      </c>
      <c r="B4" s="244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P4" s="258"/>
      <c r="Q4" s="258"/>
      <c r="R4" s="258"/>
      <c r="S4" s="258"/>
      <c r="T4" s="258"/>
      <c r="U4" s="258"/>
      <c r="V4" s="258"/>
      <c r="W4" s="258"/>
      <c r="X4" s="258"/>
    </row>
    <row r="5" spans="1:24" x14ac:dyDescent="0.25">
      <c r="A5" s="1" t="s">
        <v>80</v>
      </c>
      <c r="B5" s="219" t="s">
        <v>57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P5" s="258"/>
      <c r="Q5" s="258"/>
      <c r="R5" s="258"/>
      <c r="S5" s="258"/>
      <c r="T5" s="258"/>
      <c r="U5" s="258"/>
      <c r="V5" s="258"/>
      <c r="W5" s="258"/>
      <c r="X5" s="258"/>
    </row>
    <row r="6" spans="1:24" x14ac:dyDescent="0.25">
      <c r="A6" s="1" t="s">
        <v>86</v>
      </c>
      <c r="B6" s="219" t="s">
        <v>57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24" x14ac:dyDescent="0.25">
      <c r="A7" s="252" t="s">
        <v>89</v>
      </c>
      <c r="B7" s="253" t="s">
        <v>23</v>
      </c>
      <c r="C7" s="253"/>
      <c r="D7" s="253"/>
      <c r="E7" s="253"/>
      <c r="F7" s="253"/>
      <c r="G7" s="253"/>
      <c r="H7" s="3">
        <v>1</v>
      </c>
      <c r="I7" s="4"/>
      <c r="J7" s="4"/>
      <c r="K7" s="4"/>
      <c r="L7" s="4"/>
    </row>
    <row r="8" spans="1:24" x14ac:dyDescent="0.25">
      <c r="A8" s="252"/>
      <c r="B8" s="253"/>
      <c r="C8" s="253"/>
      <c r="D8" s="253"/>
      <c r="E8" s="253"/>
      <c r="F8" s="253"/>
      <c r="G8" s="253"/>
      <c r="H8" s="3">
        <v>2</v>
      </c>
      <c r="I8" s="4"/>
      <c r="J8" s="4"/>
      <c r="K8" s="4"/>
      <c r="L8" s="4"/>
    </row>
    <row r="9" spans="1:24" ht="15.75" thickBot="1" x14ac:dyDescent="0.3">
      <c r="A9" s="252"/>
      <c r="B9" s="253"/>
      <c r="C9" s="253"/>
      <c r="D9" s="253"/>
      <c r="E9" s="253"/>
      <c r="F9" s="253"/>
      <c r="G9" s="253"/>
      <c r="H9" s="3">
        <v>3</v>
      </c>
      <c r="I9" s="4"/>
      <c r="J9" s="4"/>
      <c r="K9" s="4"/>
      <c r="L9" s="4"/>
    </row>
    <row r="10" spans="1:24" ht="14.85" customHeight="1" thickBot="1" x14ac:dyDescent="0.3">
      <c r="A10" s="254" t="s">
        <v>13</v>
      </c>
      <c r="B10" s="256" t="s">
        <v>0</v>
      </c>
      <c r="C10" s="263" t="s">
        <v>2</v>
      </c>
      <c r="D10" s="264"/>
      <c r="E10" s="264"/>
      <c r="F10" s="265"/>
      <c r="G10" s="266" t="s">
        <v>39</v>
      </c>
      <c r="H10" s="270" t="s">
        <v>28</v>
      </c>
      <c r="I10" s="245" t="s">
        <v>3</v>
      </c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7"/>
      <c r="U10" s="235" t="s">
        <v>4</v>
      </c>
      <c r="V10" s="237" t="s">
        <v>41</v>
      </c>
      <c r="W10" s="238"/>
      <c r="X10" s="239"/>
    </row>
    <row r="11" spans="1:24" ht="22.35" customHeight="1" thickBot="1" x14ac:dyDescent="0.3">
      <c r="A11" s="255"/>
      <c r="B11" s="257"/>
      <c r="C11" s="243" t="s">
        <v>5</v>
      </c>
      <c r="D11" s="277" t="s">
        <v>6</v>
      </c>
      <c r="E11" s="277" t="s">
        <v>1</v>
      </c>
      <c r="F11" s="280" t="s">
        <v>7</v>
      </c>
      <c r="G11" s="267"/>
      <c r="H11" s="269"/>
      <c r="I11" s="281" t="s">
        <v>44</v>
      </c>
      <c r="J11" s="268" t="s">
        <v>43</v>
      </c>
      <c r="K11" s="220" t="s">
        <v>6</v>
      </c>
      <c r="L11" s="217"/>
      <c r="M11" s="217"/>
      <c r="N11" s="217"/>
      <c r="O11" s="217"/>
      <c r="P11" s="217"/>
      <c r="Q11" s="217"/>
      <c r="R11" s="283" t="s">
        <v>1</v>
      </c>
      <c r="S11" s="284"/>
      <c r="T11" s="285"/>
      <c r="U11" s="236"/>
      <c r="V11" s="240"/>
      <c r="W11" s="241"/>
      <c r="X11" s="242"/>
    </row>
    <row r="12" spans="1:24" ht="15.75" thickBot="1" x14ac:dyDescent="0.3">
      <c r="A12" s="255"/>
      <c r="B12" s="257"/>
      <c r="C12" s="243"/>
      <c r="D12" s="278"/>
      <c r="E12" s="278"/>
      <c r="F12" s="280"/>
      <c r="G12" s="267"/>
      <c r="H12" s="269"/>
      <c r="I12" s="282"/>
      <c r="J12" s="269"/>
      <c r="K12" s="250" t="s">
        <v>45</v>
      </c>
      <c r="L12" s="274" t="s">
        <v>42</v>
      </c>
      <c r="M12" s="275"/>
      <c r="N12" s="275"/>
      <c r="O12" s="275"/>
      <c r="P12" s="276"/>
      <c r="Q12" s="251" t="s">
        <v>40</v>
      </c>
      <c r="R12" s="286"/>
      <c r="S12" s="287"/>
      <c r="T12" s="288"/>
      <c r="U12" s="236"/>
      <c r="V12" s="233" t="str">
        <f>IF($B$7=0,"",$B$7)</f>
        <v>nauk rolniczych, leśnych i weterynaryjnych</v>
      </c>
      <c r="W12" s="233" t="str">
        <f>IF($B$8=0,"",$B$8)</f>
        <v/>
      </c>
      <c r="X12" s="233" t="str">
        <f>IF($B$9=0,"",$B$9)</f>
        <v/>
      </c>
    </row>
    <row r="13" spans="1:24" ht="15.6" customHeight="1" thickBot="1" x14ac:dyDescent="0.3">
      <c r="A13" s="255"/>
      <c r="B13" s="257"/>
      <c r="C13" s="243"/>
      <c r="D13" s="278"/>
      <c r="E13" s="278"/>
      <c r="F13" s="280"/>
      <c r="G13" s="267"/>
      <c r="H13" s="269"/>
      <c r="I13" s="282"/>
      <c r="J13" s="269"/>
      <c r="K13" s="250"/>
      <c r="L13" s="261" t="s">
        <v>46</v>
      </c>
      <c r="M13" s="248" t="s">
        <v>9</v>
      </c>
      <c r="N13" s="271" t="s">
        <v>10</v>
      </c>
      <c r="O13" s="272"/>
      <c r="P13" s="273"/>
      <c r="Q13" s="251"/>
      <c r="R13" s="221" t="s">
        <v>42</v>
      </c>
      <c r="S13" s="222"/>
      <c r="T13" s="223"/>
      <c r="U13" s="236"/>
      <c r="V13" s="234"/>
      <c r="W13" s="234"/>
      <c r="X13" s="234"/>
    </row>
    <row r="14" spans="1:24" ht="64.349999999999994" customHeight="1" x14ac:dyDescent="0.25">
      <c r="A14" s="255"/>
      <c r="B14" s="257"/>
      <c r="C14" s="243"/>
      <c r="D14" s="279"/>
      <c r="E14" s="279"/>
      <c r="F14" s="280"/>
      <c r="G14" s="267"/>
      <c r="H14" s="269"/>
      <c r="I14" s="282"/>
      <c r="J14" s="269"/>
      <c r="K14" s="250"/>
      <c r="L14" s="262"/>
      <c r="M14" s="249"/>
      <c r="N14" s="87" t="s">
        <v>8</v>
      </c>
      <c r="O14" s="88" t="s">
        <v>36</v>
      </c>
      <c r="P14" s="102" t="s">
        <v>253</v>
      </c>
      <c r="Q14" s="251"/>
      <c r="R14" s="114" t="s">
        <v>8</v>
      </c>
      <c r="S14" s="115" t="s">
        <v>37</v>
      </c>
      <c r="T14" s="116" t="s">
        <v>38</v>
      </c>
      <c r="U14" s="236"/>
      <c r="V14" s="234"/>
      <c r="W14" s="234"/>
      <c r="X14" s="234"/>
    </row>
    <row r="15" spans="1:24" ht="25.35" customHeight="1" x14ac:dyDescent="0.25">
      <c r="A15" s="224" t="s">
        <v>11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6"/>
    </row>
    <row r="16" spans="1:24" ht="25.35" customHeight="1" x14ac:dyDescent="0.25">
      <c r="A16" s="227" t="s">
        <v>12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9"/>
    </row>
    <row r="17" spans="1:25" s="5" customFormat="1" ht="14.85" customHeight="1" x14ac:dyDescent="0.25">
      <c r="A17" s="230" t="s">
        <v>29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  <c r="Y17" s="2"/>
    </row>
    <row r="18" spans="1:25" ht="27.6" customHeight="1" x14ac:dyDescent="0.25">
      <c r="A18" s="133" t="s">
        <v>269</v>
      </c>
      <c r="B18" s="68">
        <v>1</v>
      </c>
      <c r="C18" s="69">
        <v>3</v>
      </c>
      <c r="D18" s="89">
        <f t="shared" ref="D18:D21" si="0">IF(C18&gt;0,K18/(I18/C18),0)</f>
        <v>1.5</v>
      </c>
      <c r="E18" s="89">
        <f t="shared" ref="E18:E21" si="1">IF(C18&gt;0,R18/(I18/C18),0)</f>
        <v>1.5</v>
      </c>
      <c r="F18" s="89">
        <f t="shared" ref="F18:F21" si="2">IF(U18&gt;0,FLOOR((P18+T18)/U18,0.1),0)</f>
        <v>0</v>
      </c>
      <c r="G18" s="58" t="s">
        <v>21</v>
      </c>
      <c r="H18" s="58" t="s">
        <v>20</v>
      </c>
      <c r="I18" s="10">
        <f>K18+R18</f>
        <v>90</v>
      </c>
      <c r="J18" s="10">
        <f>P18+T18</f>
        <v>0</v>
      </c>
      <c r="K18" s="10">
        <f>L18+Q18</f>
        <v>45</v>
      </c>
      <c r="L18" s="10">
        <f>M18+N18</f>
        <v>45</v>
      </c>
      <c r="M18" s="70">
        <v>45</v>
      </c>
      <c r="N18" s="90">
        <f t="shared" ref="N18:N21" si="3">O18+P18</f>
        <v>0</v>
      </c>
      <c r="O18" s="70"/>
      <c r="P18" s="70"/>
      <c r="Q18" s="70"/>
      <c r="R18" s="107">
        <f t="shared" ref="R18:R21" si="4">(C18*U18)-K18</f>
        <v>45</v>
      </c>
      <c r="S18" s="111">
        <v>45</v>
      </c>
      <c r="T18" s="112">
        <f>R18-S18</f>
        <v>0</v>
      </c>
      <c r="U18" s="103">
        <v>30</v>
      </c>
      <c r="V18" s="71">
        <v>100</v>
      </c>
      <c r="W18" s="71"/>
      <c r="X18" s="91"/>
    </row>
    <row r="19" spans="1:25" ht="14.85" customHeight="1" x14ac:dyDescent="0.25">
      <c r="A19" s="133" t="s">
        <v>152</v>
      </c>
      <c r="B19" s="68">
        <v>1</v>
      </c>
      <c r="C19" s="69">
        <v>2</v>
      </c>
      <c r="D19" s="89">
        <f t="shared" si="0"/>
        <v>1.2</v>
      </c>
      <c r="E19" s="89">
        <f t="shared" si="1"/>
        <v>0.8</v>
      </c>
      <c r="F19" s="89">
        <f t="shared" si="2"/>
        <v>0.8</v>
      </c>
      <c r="G19" s="58" t="s">
        <v>21</v>
      </c>
      <c r="H19" s="58" t="s">
        <v>19</v>
      </c>
      <c r="I19" s="10">
        <f t="shared" ref="I19:I21" si="5">K19+R19</f>
        <v>50</v>
      </c>
      <c r="J19" s="10">
        <f t="shared" ref="J19:J21" si="6">P19+T19</f>
        <v>20</v>
      </c>
      <c r="K19" s="10">
        <f t="shared" ref="K19:K21" si="7">L19+Q19</f>
        <v>30</v>
      </c>
      <c r="L19" s="10">
        <f t="shared" ref="L19:L21" si="8">M19+N19</f>
        <v>30</v>
      </c>
      <c r="M19" s="70">
        <v>10</v>
      </c>
      <c r="N19" s="90">
        <f t="shared" si="3"/>
        <v>20</v>
      </c>
      <c r="O19" s="70"/>
      <c r="P19" s="70">
        <v>20</v>
      </c>
      <c r="Q19" s="70"/>
      <c r="R19" s="107">
        <f t="shared" si="4"/>
        <v>20</v>
      </c>
      <c r="S19" s="111">
        <v>20</v>
      </c>
      <c r="T19" s="112">
        <f t="shared" ref="T19:T21" si="9">R19-S19</f>
        <v>0</v>
      </c>
      <c r="U19" s="103">
        <v>25</v>
      </c>
      <c r="V19" s="71">
        <v>100</v>
      </c>
      <c r="W19" s="71"/>
      <c r="X19" s="91"/>
    </row>
    <row r="20" spans="1:25" ht="14.85" customHeight="1" x14ac:dyDescent="0.25">
      <c r="A20" s="92"/>
      <c r="B20" s="68">
        <v>1</v>
      </c>
      <c r="C20" s="69"/>
      <c r="D20" s="89">
        <f t="shared" si="0"/>
        <v>0</v>
      </c>
      <c r="E20" s="89">
        <f t="shared" si="1"/>
        <v>0</v>
      </c>
      <c r="F20" s="89">
        <f t="shared" si="2"/>
        <v>0</v>
      </c>
      <c r="G20" s="58"/>
      <c r="H20" s="58"/>
      <c r="I20" s="10">
        <f t="shared" si="5"/>
        <v>0</v>
      </c>
      <c r="J20" s="10">
        <f t="shared" si="6"/>
        <v>0</v>
      </c>
      <c r="K20" s="10">
        <f t="shared" si="7"/>
        <v>0</v>
      </c>
      <c r="L20" s="10">
        <f t="shared" si="8"/>
        <v>0</v>
      </c>
      <c r="M20" s="70"/>
      <c r="N20" s="90">
        <f t="shared" si="3"/>
        <v>0</v>
      </c>
      <c r="O20" s="70"/>
      <c r="P20" s="70"/>
      <c r="Q20" s="70"/>
      <c r="R20" s="107">
        <f t="shared" si="4"/>
        <v>0</v>
      </c>
      <c r="S20" s="111"/>
      <c r="T20" s="112">
        <f t="shared" si="9"/>
        <v>0</v>
      </c>
      <c r="U20" s="104"/>
      <c r="V20" s="71"/>
      <c r="W20" s="71"/>
      <c r="X20" s="91"/>
    </row>
    <row r="21" spans="1:25" ht="14.85" customHeight="1" x14ac:dyDescent="0.25">
      <c r="A21" s="92"/>
      <c r="B21" s="68">
        <v>1</v>
      </c>
      <c r="C21" s="69"/>
      <c r="D21" s="89">
        <f t="shared" si="0"/>
        <v>0</v>
      </c>
      <c r="E21" s="89">
        <f t="shared" si="1"/>
        <v>0</v>
      </c>
      <c r="F21" s="89">
        <f t="shared" si="2"/>
        <v>0</v>
      </c>
      <c r="G21" s="58"/>
      <c r="H21" s="58"/>
      <c r="I21" s="10">
        <f t="shared" si="5"/>
        <v>0</v>
      </c>
      <c r="J21" s="10">
        <f t="shared" si="6"/>
        <v>0</v>
      </c>
      <c r="K21" s="10">
        <f t="shared" si="7"/>
        <v>0</v>
      </c>
      <c r="L21" s="10">
        <f t="shared" si="8"/>
        <v>0</v>
      </c>
      <c r="M21" s="70"/>
      <c r="N21" s="90">
        <f t="shared" si="3"/>
        <v>0</v>
      </c>
      <c r="O21" s="70"/>
      <c r="P21" s="70"/>
      <c r="Q21" s="70"/>
      <c r="R21" s="107">
        <f t="shared" si="4"/>
        <v>0</v>
      </c>
      <c r="S21" s="111"/>
      <c r="T21" s="112">
        <f t="shared" si="9"/>
        <v>0</v>
      </c>
      <c r="U21" s="104"/>
      <c r="V21" s="71"/>
      <c r="W21" s="71"/>
      <c r="X21" s="91"/>
    </row>
    <row r="22" spans="1:25" s="8" customFormat="1" ht="14.85" customHeight="1" x14ac:dyDescent="0.25">
      <c r="A22" s="93" t="s">
        <v>92</v>
      </c>
      <c r="B22" s="90">
        <v>1</v>
      </c>
      <c r="C22" s="7">
        <f>SUM(C18:C21)</f>
        <v>5</v>
      </c>
      <c r="D22" s="7">
        <f>SUM(D18:D21)</f>
        <v>2.7</v>
      </c>
      <c r="E22" s="7">
        <f>SUM(E18:E21)</f>
        <v>2.2999999999999998</v>
      </c>
      <c r="F22" s="89" t="s">
        <v>14</v>
      </c>
      <c r="G22" s="90" t="s">
        <v>14</v>
      </c>
      <c r="H22" s="90" t="s">
        <v>14</v>
      </c>
      <c r="I22" s="7">
        <f>SUM(I18:I21)</f>
        <v>140</v>
      </c>
      <c r="J22" s="89" t="s">
        <v>14</v>
      </c>
      <c r="K22" s="7">
        <f>SUM(K18:K21)</f>
        <v>75</v>
      </c>
      <c r="L22" s="7">
        <f>SUM(L18:L21)</f>
        <v>75</v>
      </c>
      <c r="M22" s="7">
        <f>SUM(M18:M21)</f>
        <v>55</v>
      </c>
      <c r="N22" s="7">
        <f>SUM(N18:N21)</f>
        <v>20</v>
      </c>
      <c r="O22" s="7">
        <f>SUM(O18:O21)</f>
        <v>0</v>
      </c>
      <c r="P22" s="89" t="s">
        <v>14</v>
      </c>
      <c r="Q22" s="7">
        <f>SUM(Q18:Q21)</f>
        <v>0</v>
      </c>
      <c r="R22" s="7">
        <f>SUM(R18:R21)</f>
        <v>65</v>
      </c>
      <c r="S22" s="7">
        <f>SUM(S18:S21)</f>
        <v>65</v>
      </c>
      <c r="T22" s="110" t="s">
        <v>14</v>
      </c>
      <c r="U22" s="90" t="s">
        <v>14</v>
      </c>
      <c r="V22" s="90" t="s">
        <v>14</v>
      </c>
      <c r="W22" s="90" t="s">
        <v>14</v>
      </c>
      <c r="X22" s="94" t="s">
        <v>14</v>
      </c>
      <c r="Y22" s="2"/>
    </row>
    <row r="23" spans="1:25" s="8" customFormat="1" ht="14.85" customHeight="1" x14ac:dyDescent="0.25">
      <c r="A23" s="93" t="s">
        <v>27</v>
      </c>
      <c r="B23" s="90">
        <v>1</v>
      </c>
      <c r="C23" s="89" t="s">
        <v>14</v>
      </c>
      <c r="D23" s="89" t="s">
        <v>14</v>
      </c>
      <c r="E23" s="89" t="s">
        <v>14</v>
      </c>
      <c r="F23" s="7">
        <f>SUM(F18:F21)</f>
        <v>0.8</v>
      </c>
      <c r="G23" s="90" t="s">
        <v>14</v>
      </c>
      <c r="H23" s="90" t="s">
        <v>14</v>
      </c>
      <c r="I23" s="90" t="s">
        <v>14</v>
      </c>
      <c r="J23" s="7">
        <f>SUM(J18:J21)</f>
        <v>20</v>
      </c>
      <c r="K23" s="90" t="s">
        <v>14</v>
      </c>
      <c r="L23" s="90" t="s">
        <v>14</v>
      </c>
      <c r="M23" s="90" t="s">
        <v>14</v>
      </c>
      <c r="N23" s="90" t="s">
        <v>14</v>
      </c>
      <c r="O23" s="90" t="s">
        <v>14</v>
      </c>
      <c r="P23" s="7">
        <f>SUM(P18:P21)</f>
        <v>20</v>
      </c>
      <c r="Q23" s="90" t="s">
        <v>14</v>
      </c>
      <c r="R23" s="110" t="s">
        <v>14</v>
      </c>
      <c r="S23" s="110" t="s">
        <v>14</v>
      </c>
      <c r="T23" s="7">
        <f>SUM(T18:T21)</f>
        <v>0</v>
      </c>
      <c r="U23" s="10" t="s">
        <v>14</v>
      </c>
      <c r="V23" s="90" t="s">
        <v>14</v>
      </c>
      <c r="W23" s="90" t="s">
        <v>14</v>
      </c>
      <c r="X23" s="94" t="s">
        <v>14</v>
      </c>
      <c r="Y23" s="2"/>
    </row>
    <row r="24" spans="1:25" s="8" customFormat="1" ht="14.85" customHeight="1" x14ac:dyDescent="0.25">
      <c r="A24" s="93" t="s">
        <v>93</v>
      </c>
      <c r="B24" s="90">
        <v>1</v>
      </c>
      <c r="C24" s="7">
        <f>SUMIF(H18:H21,"f",C18:C21)</f>
        <v>3</v>
      </c>
      <c r="D24" s="7">
        <f>SUMIF(H18:H21,"f",D18:D21)</f>
        <v>1.5</v>
      </c>
      <c r="E24" s="7">
        <f>SUMIF(H18:H21,"f",E18:E21)</f>
        <v>1.5</v>
      </c>
      <c r="F24" s="89" t="s">
        <v>14</v>
      </c>
      <c r="G24" s="90" t="s">
        <v>14</v>
      </c>
      <c r="H24" s="90" t="s">
        <v>14</v>
      </c>
      <c r="I24" s="7">
        <f>SUMIF(H18:H21,"f",I18:I21)</f>
        <v>90</v>
      </c>
      <c r="J24" s="90" t="s">
        <v>14</v>
      </c>
      <c r="K24" s="7">
        <f>SUMIF(H18:H21,"f",K18:K21)</f>
        <v>45</v>
      </c>
      <c r="L24" s="7">
        <f>SUMIF(H18:H21,"f",L18:L21)</f>
        <v>45</v>
      </c>
      <c r="M24" s="7">
        <f>SUMIF(H18:H21,"f",M18:M21)</f>
        <v>45</v>
      </c>
      <c r="N24" s="7">
        <f>SUMIF(H18:H21,"f",N18:N21)</f>
        <v>0</v>
      </c>
      <c r="O24" s="7">
        <f>SUMIF(H18:H21,"f",O18:O21)</f>
        <v>0</v>
      </c>
      <c r="P24" s="90" t="s">
        <v>14</v>
      </c>
      <c r="Q24" s="7">
        <f>SUMIF(H18:H21,"f",Q18:Q21)</f>
        <v>0</v>
      </c>
      <c r="R24" s="7">
        <f>SUMIF(H18:H21,"f",R18:R21)</f>
        <v>45</v>
      </c>
      <c r="S24" s="7">
        <f>SUMIF(H18:H21,"f",S18:S21)</f>
        <v>45</v>
      </c>
      <c r="T24" s="110" t="s">
        <v>14</v>
      </c>
      <c r="U24" s="90" t="s">
        <v>14</v>
      </c>
      <c r="V24" s="90" t="s">
        <v>14</v>
      </c>
      <c r="W24" s="90" t="s">
        <v>14</v>
      </c>
      <c r="X24" s="94" t="s">
        <v>14</v>
      </c>
      <c r="Y24" s="2"/>
    </row>
    <row r="25" spans="1:25" ht="14.85" customHeight="1" x14ac:dyDescent="0.25">
      <c r="A25" s="201" t="s">
        <v>30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3"/>
    </row>
    <row r="26" spans="1:25" ht="14.85" customHeight="1" x14ac:dyDescent="0.25">
      <c r="A26" s="92" t="s">
        <v>153</v>
      </c>
      <c r="B26" s="68">
        <v>1</v>
      </c>
      <c r="C26" s="73">
        <v>4</v>
      </c>
      <c r="D26" s="89">
        <f t="shared" ref="D26:D32" si="10">IF(C26&gt;0,K26/(I26/C26),0)</f>
        <v>2</v>
      </c>
      <c r="E26" s="89">
        <f t="shared" ref="E26:E32" si="11">IF(C26&gt;0,R26/(I26/C26),0)</f>
        <v>2</v>
      </c>
      <c r="F26" s="74">
        <f t="shared" ref="F26:F32" si="12">IF(U26&gt;0,FLOOR((P26+T26)/U26,0.1),0)</f>
        <v>1.7000000000000002</v>
      </c>
      <c r="G26" s="6" t="s">
        <v>17</v>
      </c>
      <c r="H26" s="6" t="s">
        <v>19</v>
      </c>
      <c r="I26" s="75">
        <f>K26+R26</f>
        <v>100</v>
      </c>
      <c r="J26" s="10">
        <f>P26+T26</f>
        <v>44</v>
      </c>
      <c r="K26" s="75">
        <f>L26+Q26</f>
        <v>50</v>
      </c>
      <c r="L26" s="75">
        <f>M26+N26</f>
        <v>45</v>
      </c>
      <c r="M26" s="68">
        <v>15</v>
      </c>
      <c r="N26" s="76">
        <f t="shared" ref="N26:N32" si="13">O26+P26</f>
        <v>30</v>
      </c>
      <c r="O26" s="68"/>
      <c r="P26" s="68">
        <v>30</v>
      </c>
      <c r="Q26" s="68">
        <v>5</v>
      </c>
      <c r="R26" s="107">
        <f t="shared" ref="R26:R28" si="14">(C26*U26)-K26</f>
        <v>50</v>
      </c>
      <c r="S26" s="108">
        <v>36</v>
      </c>
      <c r="T26" s="112">
        <f t="shared" ref="T26:T28" si="15">R26-S26</f>
        <v>14</v>
      </c>
      <c r="U26" s="103">
        <v>25</v>
      </c>
      <c r="V26" s="72">
        <v>100</v>
      </c>
      <c r="W26" s="72"/>
      <c r="X26" s="95"/>
    </row>
    <row r="27" spans="1:25" ht="14.85" customHeight="1" x14ac:dyDescent="0.25">
      <c r="A27" s="92" t="s">
        <v>154</v>
      </c>
      <c r="B27" s="68">
        <v>1</v>
      </c>
      <c r="C27" s="73">
        <v>4</v>
      </c>
      <c r="D27" s="89">
        <f t="shared" si="10"/>
        <v>2</v>
      </c>
      <c r="E27" s="89">
        <f t="shared" si="11"/>
        <v>2</v>
      </c>
      <c r="F27" s="74">
        <f t="shared" si="12"/>
        <v>1.2000000000000002</v>
      </c>
      <c r="G27" s="6" t="s">
        <v>17</v>
      </c>
      <c r="H27" s="6" t="s">
        <v>19</v>
      </c>
      <c r="I27" s="75">
        <f t="shared" ref="I27:I32" si="16">K27+R27</f>
        <v>100</v>
      </c>
      <c r="J27" s="10">
        <f t="shared" ref="J27:J32" si="17">P27+T27</f>
        <v>30</v>
      </c>
      <c r="K27" s="75">
        <f t="shared" ref="K27:K32" si="18">L27+Q27</f>
        <v>50</v>
      </c>
      <c r="L27" s="75">
        <f t="shared" ref="L27:L32" si="19">M27+N27</f>
        <v>45</v>
      </c>
      <c r="M27" s="68">
        <v>15</v>
      </c>
      <c r="N27" s="76">
        <f t="shared" si="13"/>
        <v>30</v>
      </c>
      <c r="O27" s="68"/>
      <c r="P27" s="68">
        <v>30</v>
      </c>
      <c r="Q27" s="68">
        <v>5</v>
      </c>
      <c r="R27" s="107">
        <f t="shared" si="14"/>
        <v>50</v>
      </c>
      <c r="S27" s="108">
        <v>50</v>
      </c>
      <c r="T27" s="112">
        <f t="shared" si="15"/>
        <v>0</v>
      </c>
      <c r="U27" s="103">
        <v>25</v>
      </c>
      <c r="V27" s="72">
        <v>100</v>
      </c>
      <c r="W27" s="72"/>
      <c r="X27" s="95"/>
    </row>
    <row r="28" spans="1:25" ht="14.85" customHeight="1" x14ac:dyDescent="0.25">
      <c r="A28" s="92" t="s">
        <v>155</v>
      </c>
      <c r="B28" s="68">
        <v>1</v>
      </c>
      <c r="C28" s="73">
        <v>5</v>
      </c>
      <c r="D28" s="89">
        <f t="shared" si="10"/>
        <v>2.5</v>
      </c>
      <c r="E28" s="89">
        <f t="shared" si="11"/>
        <v>2.5</v>
      </c>
      <c r="F28" s="74">
        <f t="shared" si="12"/>
        <v>1.9000000000000001</v>
      </c>
      <c r="G28" s="6" t="s">
        <v>21</v>
      </c>
      <c r="H28" s="6" t="s">
        <v>19</v>
      </c>
      <c r="I28" s="75">
        <f t="shared" si="16"/>
        <v>130</v>
      </c>
      <c r="J28" s="10">
        <f t="shared" si="17"/>
        <v>50</v>
      </c>
      <c r="K28" s="75">
        <f t="shared" si="18"/>
        <v>65</v>
      </c>
      <c r="L28" s="75">
        <f t="shared" si="19"/>
        <v>60</v>
      </c>
      <c r="M28" s="68">
        <v>20</v>
      </c>
      <c r="N28" s="76">
        <f t="shared" si="13"/>
        <v>40</v>
      </c>
      <c r="O28" s="68"/>
      <c r="P28" s="68">
        <v>40</v>
      </c>
      <c r="Q28" s="68">
        <v>5</v>
      </c>
      <c r="R28" s="107">
        <f t="shared" si="14"/>
        <v>65</v>
      </c>
      <c r="S28" s="108">
        <v>55</v>
      </c>
      <c r="T28" s="112">
        <f t="shared" si="15"/>
        <v>10</v>
      </c>
      <c r="U28" s="103">
        <v>26</v>
      </c>
      <c r="V28" s="72">
        <v>100</v>
      </c>
      <c r="W28" s="72"/>
      <c r="X28" s="95"/>
    </row>
    <row r="29" spans="1:25" ht="14.85" customHeight="1" x14ac:dyDescent="0.25">
      <c r="A29" s="92"/>
      <c r="B29" s="68">
        <v>1</v>
      </c>
      <c r="C29" s="73"/>
      <c r="D29" s="89">
        <f t="shared" si="10"/>
        <v>0</v>
      </c>
      <c r="E29" s="89">
        <f t="shared" si="11"/>
        <v>0</v>
      </c>
      <c r="F29" s="74">
        <f t="shared" si="12"/>
        <v>0</v>
      </c>
      <c r="G29" s="6"/>
      <c r="H29" s="6"/>
      <c r="I29" s="75">
        <f t="shared" si="16"/>
        <v>0</v>
      </c>
      <c r="J29" s="10">
        <f t="shared" si="17"/>
        <v>0</v>
      </c>
      <c r="K29" s="75">
        <f t="shared" si="18"/>
        <v>0</v>
      </c>
      <c r="L29" s="75">
        <f t="shared" si="19"/>
        <v>0</v>
      </c>
      <c r="M29" s="68"/>
      <c r="N29" s="76">
        <f t="shared" si="13"/>
        <v>0</v>
      </c>
      <c r="O29" s="68"/>
      <c r="P29" s="68"/>
      <c r="Q29" s="68"/>
      <c r="R29" s="107">
        <f t="shared" ref="R29:R32" si="20">(C29*U29)-K29</f>
        <v>0</v>
      </c>
      <c r="S29" s="111"/>
      <c r="T29" s="112">
        <f t="shared" ref="T29:T32" si="21">R29-S29</f>
        <v>0</v>
      </c>
      <c r="U29" s="104"/>
      <c r="V29" s="72"/>
      <c r="W29" s="72"/>
      <c r="X29" s="95"/>
    </row>
    <row r="30" spans="1:25" ht="14.85" customHeight="1" x14ac:dyDescent="0.25">
      <c r="A30" s="92"/>
      <c r="B30" s="68">
        <v>1</v>
      </c>
      <c r="C30" s="73"/>
      <c r="D30" s="89">
        <f t="shared" si="10"/>
        <v>0</v>
      </c>
      <c r="E30" s="89">
        <f t="shared" si="11"/>
        <v>0</v>
      </c>
      <c r="F30" s="74">
        <f t="shared" si="12"/>
        <v>0</v>
      </c>
      <c r="G30" s="6"/>
      <c r="H30" s="6"/>
      <c r="I30" s="75">
        <f t="shared" si="16"/>
        <v>0</v>
      </c>
      <c r="J30" s="10">
        <f t="shared" si="17"/>
        <v>0</v>
      </c>
      <c r="K30" s="75">
        <f t="shared" si="18"/>
        <v>0</v>
      </c>
      <c r="L30" s="75">
        <f t="shared" si="19"/>
        <v>0</v>
      </c>
      <c r="M30" s="68"/>
      <c r="N30" s="76">
        <f t="shared" si="13"/>
        <v>0</v>
      </c>
      <c r="O30" s="68"/>
      <c r="P30" s="68"/>
      <c r="Q30" s="68"/>
      <c r="R30" s="107">
        <f t="shared" si="20"/>
        <v>0</v>
      </c>
      <c r="S30" s="111"/>
      <c r="T30" s="112">
        <f t="shared" si="21"/>
        <v>0</v>
      </c>
      <c r="U30" s="104"/>
      <c r="V30" s="72"/>
      <c r="W30" s="72"/>
      <c r="X30" s="95"/>
    </row>
    <row r="31" spans="1:25" ht="14.85" customHeight="1" x14ac:dyDescent="0.25">
      <c r="A31" s="92"/>
      <c r="B31" s="68">
        <v>1</v>
      </c>
      <c r="C31" s="73"/>
      <c r="D31" s="89">
        <f t="shared" si="10"/>
        <v>0</v>
      </c>
      <c r="E31" s="89">
        <f t="shared" si="11"/>
        <v>0</v>
      </c>
      <c r="F31" s="74">
        <f t="shared" si="12"/>
        <v>0</v>
      </c>
      <c r="G31" s="6"/>
      <c r="H31" s="6"/>
      <c r="I31" s="75">
        <f t="shared" si="16"/>
        <v>0</v>
      </c>
      <c r="J31" s="10">
        <f t="shared" si="17"/>
        <v>0</v>
      </c>
      <c r="K31" s="75">
        <f t="shared" si="18"/>
        <v>0</v>
      </c>
      <c r="L31" s="75">
        <f t="shared" si="19"/>
        <v>0</v>
      </c>
      <c r="M31" s="68"/>
      <c r="N31" s="76">
        <f t="shared" si="13"/>
        <v>0</v>
      </c>
      <c r="O31" s="68"/>
      <c r="P31" s="68"/>
      <c r="Q31" s="68"/>
      <c r="R31" s="107">
        <f t="shared" si="20"/>
        <v>0</v>
      </c>
      <c r="S31" s="111"/>
      <c r="T31" s="112">
        <f t="shared" si="21"/>
        <v>0</v>
      </c>
      <c r="U31" s="104"/>
      <c r="V31" s="72"/>
      <c r="W31" s="72"/>
      <c r="X31" s="95"/>
    </row>
    <row r="32" spans="1:25" ht="14.85" customHeight="1" x14ac:dyDescent="0.25">
      <c r="A32" s="92"/>
      <c r="B32" s="68">
        <v>1</v>
      </c>
      <c r="C32" s="73"/>
      <c r="D32" s="89">
        <f t="shared" si="10"/>
        <v>0</v>
      </c>
      <c r="E32" s="89">
        <f t="shared" si="11"/>
        <v>0</v>
      </c>
      <c r="F32" s="74">
        <f t="shared" si="12"/>
        <v>0</v>
      </c>
      <c r="G32" s="6"/>
      <c r="H32" s="6"/>
      <c r="I32" s="75">
        <f t="shared" si="16"/>
        <v>0</v>
      </c>
      <c r="J32" s="10">
        <f t="shared" si="17"/>
        <v>0</v>
      </c>
      <c r="K32" s="75">
        <f t="shared" si="18"/>
        <v>0</v>
      </c>
      <c r="L32" s="75">
        <f t="shared" si="19"/>
        <v>0</v>
      </c>
      <c r="M32" s="68"/>
      <c r="N32" s="76">
        <f t="shared" si="13"/>
        <v>0</v>
      </c>
      <c r="O32" s="68"/>
      <c r="P32" s="68"/>
      <c r="Q32" s="68"/>
      <c r="R32" s="107">
        <f t="shared" si="20"/>
        <v>0</v>
      </c>
      <c r="S32" s="111"/>
      <c r="T32" s="112">
        <f t="shared" si="21"/>
        <v>0</v>
      </c>
      <c r="U32" s="104"/>
      <c r="V32" s="72"/>
      <c r="W32" s="72"/>
      <c r="X32" s="95"/>
    </row>
    <row r="33" spans="1:28" s="8" customFormat="1" ht="14.85" customHeight="1" x14ac:dyDescent="0.25">
      <c r="A33" s="93" t="s">
        <v>92</v>
      </c>
      <c r="B33" s="90">
        <v>1</v>
      </c>
      <c r="C33" s="7">
        <f>SUM(C26:C32)</f>
        <v>13</v>
      </c>
      <c r="D33" s="7">
        <f>SUM(D26:D32)</f>
        <v>6.5</v>
      </c>
      <c r="E33" s="7">
        <f>SUM(E26:E32)</f>
        <v>6.5</v>
      </c>
      <c r="F33" s="89" t="s">
        <v>14</v>
      </c>
      <c r="G33" s="90" t="s">
        <v>14</v>
      </c>
      <c r="H33" s="90" t="s">
        <v>14</v>
      </c>
      <c r="I33" s="7">
        <f>SUM(I26:I32)</f>
        <v>330</v>
      </c>
      <c r="J33" s="89" t="s">
        <v>14</v>
      </c>
      <c r="K33" s="7">
        <f t="shared" ref="K33:O33" si="22">SUM(K26:K32)</f>
        <v>165</v>
      </c>
      <c r="L33" s="7">
        <f t="shared" si="22"/>
        <v>150</v>
      </c>
      <c r="M33" s="7">
        <f t="shared" si="22"/>
        <v>50</v>
      </c>
      <c r="N33" s="7">
        <f t="shared" si="22"/>
        <v>100</v>
      </c>
      <c r="O33" s="7">
        <f t="shared" si="22"/>
        <v>0</v>
      </c>
      <c r="P33" s="89" t="s">
        <v>14</v>
      </c>
      <c r="Q33" s="7">
        <f t="shared" ref="Q33:S33" si="23">SUM(Q26:Q32)</f>
        <v>15</v>
      </c>
      <c r="R33" s="7">
        <f t="shared" si="23"/>
        <v>165</v>
      </c>
      <c r="S33" s="7">
        <f t="shared" si="23"/>
        <v>141</v>
      </c>
      <c r="T33" s="110" t="s">
        <v>14</v>
      </c>
      <c r="U33" s="90" t="s">
        <v>14</v>
      </c>
      <c r="V33" s="90" t="s">
        <v>14</v>
      </c>
      <c r="W33" s="90" t="s">
        <v>14</v>
      </c>
      <c r="X33" s="94" t="s">
        <v>14</v>
      </c>
      <c r="Y33" s="2"/>
      <c r="Z33" s="2"/>
      <c r="AA33" s="2"/>
      <c r="AB33" s="2"/>
    </row>
    <row r="34" spans="1:28" s="8" customFormat="1" ht="14.85" customHeight="1" x14ac:dyDescent="0.25">
      <c r="A34" s="93" t="s">
        <v>27</v>
      </c>
      <c r="B34" s="90">
        <v>1</v>
      </c>
      <c r="C34" s="89" t="s">
        <v>14</v>
      </c>
      <c r="D34" s="89" t="s">
        <v>14</v>
      </c>
      <c r="E34" s="89" t="s">
        <v>14</v>
      </c>
      <c r="F34" s="7">
        <f>SUM(F26:F32)</f>
        <v>4.8000000000000007</v>
      </c>
      <c r="G34" s="90" t="s">
        <v>14</v>
      </c>
      <c r="H34" s="90" t="s">
        <v>14</v>
      </c>
      <c r="I34" s="90" t="s">
        <v>14</v>
      </c>
      <c r="J34" s="7">
        <f>SUM(J26:J32)</f>
        <v>124</v>
      </c>
      <c r="K34" s="90" t="s">
        <v>14</v>
      </c>
      <c r="L34" s="90" t="s">
        <v>14</v>
      </c>
      <c r="M34" s="90" t="s">
        <v>14</v>
      </c>
      <c r="N34" s="90" t="s">
        <v>14</v>
      </c>
      <c r="O34" s="90" t="s">
        <v>14</v>
      </c>
      <c r="P34" s="7">
        <f>SUM(P26:P32)</f>
        <v>100</v>
      </c>
      <c r="Q34" s="90" t="s">
        <v>14</v>
      </c>
      <c r="R34" s="110" t="s">
        <v>14</v>
      </c>
      <c r="S34" s="110" t="s">
        <v>14</v>
      </c>
      <c r="T34" s="7">
        <f>SUM(T26:T32)</f>
        <v>24</v>
      </c>
      <c r="U34" s="10" t="s">
        <v>14</v>
      </c>
      <c r="V34" s="90" t="s">
        <v>14</v>
      </c>
      <c r="W34" s="90" t="s">
        <v>14</v>
      </c>
      <c r="X34" s="94" t="s">
        <v>14</v>
      </c>
      <c r="Y34" s="2"/>
      <c r="Z34" s="2"/>
      <c r="AA34" s="2"/>
      <c r="AB34" s="2"/>
    </row>
    <row r="35" spans="1:28" s="8" customFormat="1" ht="14.85" customHeight="1" x14ac:dyDescent="0.25">
      <c r="A35" s="93" t="s">
        <v>93</v>
      </c>
      <c r="B35" s="90">
        <v>1</v>
      </c>
      <c r="C35" s="7">
        <f>SUMIF(H26:H32,"f",C26:C32)</f>
        <v>0</v>
      </c>
      <c r="D35" s="7">
        <f>SUMIF(H26:H32,"f",D26:D32)</f>
        <v>0</v>
      </c>
      <c r="E35" s="7">
        <f>SUMIF(H26:H32,"f",E26:E32)</f>
        <v>0</v>
      </c>
      <c r="F35" s="89" t="s">
        <v>14</v>
      </c>
      <c r="G35" s="90" t="s">
        <v>14</v>
      </c>
      <c r="H35" s="90" t="s">
        <v>14</v>
      </c>
      <c r="I35" s="7">
        <f>SUMIF(H26:H32,"f",I26:I32)</f>
        <v>0</v>
      </c>
      <c r="J35" s="90" t="s">
        <v>14</v>
      </c>
      <c r="K35" s="7">
        <f>SUMIF(H26:H32,"f",K26:K32)</f>
        <v>0</v>
      </c>
      <c r="L35" s="7">
        <f>SUMIF(H26:H32,"f",L26:L32)</f>
        <v>0</v>
      </c>
      <c r="M35" s="7">
        <f>SUMIF(H26:H32,"f",M26:M32)</f>
        <v>0</v>
      </c>
      <c r="N35" s="7">
        <f>SUMIF(H26:H32,"f",N26:N32)</f>
        <v>0</v>
      </c>
      <c r="O35" s="7">
        <f>SUMIF(H26:H32,"f",O26:O32)</f>
        <v>0</v>
      </c>
      <c r="P35" s="90" t="s">
        <v>14</v>
      </c>
      <c r="Q35" s="7">
        <f>SUMIF(H26:H32,"f",Q26:Q32)</f>
        <v>0</v>
      </c>
      <c r="R35" s="7">
        <f>SUMIF(H26:H32,"f",R26:R32)</f>
        <v>0</v>
      </c>
      <c r="S35" s="7">
        <f>SUMIF(H26:H32,"f",S26:S32)</f>
        <v>0</v>
      </c>
      <c r="T35" s="110" t="s">
        <v>14</v>
      </c>
      <c r="U35" s="90" t="s">
        <v>14</v>
      </c>
      <c r="V35" s="90" t="s">
        <v>14</v>
      </c>
      <c r="W35" s="90" t="s">
        <v>14</v>
      </c>
      <c r="X35" s="94" t="s">
        <v>14</v>
      </c>
      <c r="Y35" s="2"/>
      <c r="Z35" s="2"/>
      <c r="AA35" s="2"/>
      <c r="AB35" s="2"/>
    </row>
    <row r="36" spans="1:28" ht="14.85" customHeight="1" x14ac:dyDescent="0.25">
      <c r="A36" s="201" t="s">
        <v>31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3"/>
    </row>
    <row r="37" spans="1:28" ht="14.85" customHeight="1" x14ac:dyDescent="0.25">
      <c r="A37" s="92" t="s">
        <v>156</v>
      </c>
      <c r="B37" s="68">
        <v>1</v>
      </c>
      <c r="C37" s="73">
        <v>3</v>
      </c>
      <c r="D37" s="89">
        <f t="shared" ref="D37:D46" si="24">IF(C37&gt;0,K37/(I37/C37),0)</f>
        <v>1.7692307692307692</v>
      </c>
      <c r="E37" s="89">
        <f t="shared" ref="E37:E46" si="25">IF(C37&gt;0,R37/(I37/C37),0)</f>
        <v>1.2307692307692308</v>
      </c>
      <c r="F37" s="74">
        <f t="shared" ref="F37:F46" si="26">IF(U37&gt;0,FLOOR((P37+T37)/U37,0.1),0)</f>
        <v>0.30000000000000004</v>
      </c>
      <c r="G37" s="6" t="s">
        <v>21</v>
      </c>
      <c r="H37" s="6" t="s">
        <v>19</v>
      </c>
      <c r="I37" s="75">
        <f>K37+R37</f>
        <v>78</v>
      </c>
      <c r="J37" s="10">
        <f>P37+T37</f>
        <v>10</v>
      </c>
      <c r="K37" s="75">
        <f>L37+Q37</f>
        <v>46</v>
      </c>
      <c r="L37" s="75">
        <f>M37+N37</f>
        <v>45</v>
      </c>
      <c r="M37" s="68">
        <v>15</v>
      </c>
      <c r="N37" s="76">
        <f t="shared" ref="N37:N46" si="27">O37+P37</f>
        <v>30</v>
      </c>
      <c r="O37" s="68">
        <v>20</v>
      </c>
      <c r="P37" s="68">
        <v>10</v>
      </c>
      <c r="Q37" s="68">
        <v>1</v>
      </c>
      <c r="R37" s="107">
        <f t="shared" ref="R37:R39" si="28">(C37*U37)-K37</f>
        <v>32</v>
      </c>
      <c r="S37" s="108">
        <v>32</v>
      </c>
      <c r="T37" s="112">
        <f t="shared" ref="T37:T39" si="29">R37-S37</f>
        <v>0</v>
      </c>
      <c r="U37" s="103">
        <v>26</v>
      </c>
      <c r="V37" s="72">
        <v>100</v>
      </c>
      <c r="W37" s="72"/>
      <c r="X37" s="95"/>
    </row>
    <row r="38" spans="1:28" ht="17.850000000000001" customHeight="1" x14ac:dyDescent="0.3">
      <c r="A38" s="92" t="s">
        <v>157</v>
      </c>
      <c r="B38" s="68">
        <v>1</v>
      </c>
      <c r="C38" s="73">
        <v>4</v>
      </c>
      <c r="D38" s="89">
        <f t="shared" si="24"/>
        <v>1.9230769230769231</v>
      </c>
      <c r="E38" s="89">
        <f t="shared" si="25"/>
        <v>2.0769230769230771</v>
      </c>
      <c r="F38" s="74">
        <f t="shared" si="26"/>
        <v>1.1000000000000001</v>
      </c>
      <c r="G38" s="6" t="s">
        <v>17</v>
      </c>
      <c r="H38" s="6" t="s">
        <v>19</v>
      </c>
      <c r="I38" s="75">
        <f t="shared" ref="I38:I46" si="30">K38+R38</f>
        <v>104</v>
      </c>
      <c r="J38" s="10">
        <f t="shared" ref="J38:J46" si="31">P38+T38</f>
        <v>30</v>
      </c>
      <c r="K38" s="75">
        <f t="shared" ref="K38:K46" si="32">L38+Q38</f>
        <v>50</v>
      </c>
      <c r="L38" s="75">
        <f t="shared" ref="L38:L46" si="33">M38+N38</f>
        <v>45</v>
      </c>
      <c r="M38" s="68">
        <v>15</v>
      </c>
      <c r="N38" s="76">
        <f t="shared" si="27"/>
        <v>30</v>
      </c>
      <c r="O38" s="68"/>
      <c r="P38" s="68">
        <v>30</v>
      </c>
      <c r="Q38" s="68">
        <v>5</v>
      </c>
      <c r="R38" s="107">
        <f t="shared" si="28"/>
        <v>54</v>
      </c>
      <c r="S38" s="108">
        <v>54</v>
      </c>
      <c r="T38" s="112">
        <f t="shared" si="29"/>
        <v>0</v>
      </c>
      <c r="U38" s="103">
        <v>26</v>
      </c>
      <c r="V38" s="72">
        <v>100</v>
      </c>
      <c r="W38" s="72"/>
      <c r="X38" s="95"/>
      <c r="Z38" s="11"/>
      <c r="AA38" s="11"/>
      <c r="AB38" s="11"/>
    </row>
    <row r="39" spans="1:28" ht="17.850000000000001" customHeight="1" x14ac:dyDescent="0.3">
      <c r="A39" s="92" t="s">
        <v>158</v>
      </c>
      <c r="B39" s="68">
        <v>1</v>
      </c>
      <c r="C39" s="73">
        <v>3</v>
      </c>
      <c r="D39" s="89">
        <f t="shared" si="24"/>
        <v>1.7037037037037037</v>
      </c>
      <c r="E39" s="89">
        <f t="shared" si="25"/>
        <v>1.2962962962962963</v>
      </c>
      <c r="F39" s="74">
        <f t="shared" si="26"/>
        <v>0.5</v>
      </c>
      <c r="G39" s="6" t="s">
        <v>21</v>
      </c>
      <c r="H39" s="6" t="s">
        <v>20</v>
      </c>
      <c r="I39" s="75">
        <f t="shared" si="30"/>
        <v>81</v>
      </c>
      <c r="J39" s="10">
        <f t="shared" si="31"/>
        <v>15</v>
      </c>
      <c r="K39" s="75">
        <f t="shared" si="32"/>
        <v>46</v>
      </c>
      <c r="L39" s="75">
        <f t="shared" si="33"/>
        <v>45</v>
      </c>
      <c r="M39" s="68">
        <v>15</v>
      </c>
      <c r="N39" s="76">
        <f t="shared" si="27"/>
        <v>30</v>
      </c>
      <c r="O39" s="68">
        <v>15</v>
      </c>
      <c r="P39" s="68">
        <v>15</v>
      </c>
      <c r="Q39" s="68">
        <v>1</v>
      </c>
      <c r="R39" s="107">
        <f t="shared" si="28"/>
        <v>35</v>
      </c>
      <c r="S39" s="108">
        <v>35</v>
      </c>
      <c r="T39" s="112">
        <f t="shared" si="29"/>
        <v>0</v>
      </c>
      <c r="U39" s="103">
        <v>27</v>
      </c>
      <c r="V39" s="72">
        <v>100</v>
      </c>
      <c r="W39" s="72"/>
      <c r="X39" s="95"/>
      <c r="Z39" s="11"/>
      <c r="AA39" s="11"/>
      <c r="AB39" s="11"/>
    </row>
    <row r="40" spans="1:28" ht="14.85" customHeight="1" x14ac:dyDescent="0.25">
      <c r="A40" s="92"/>
      <c r="B40" s="68">
        <v>1</v>
      </c>
      <c r="C40" s="73"/>
      <c r="D40" s="89">
        <f t="shared" si="24"/>
        <v>0</v>
      </c>
      <c r="E40" s="89">
        <f t="shared" si="25"/>
        <v>0</v>
      </c>
      <c r="F40" s="74">
        <f t="shared" si="26"/>
        <v>0</v>
      </c>
      <c r="G40" s="6"/>
      <c r="H40" s="6"/>
      <c r="I40" s="75">
        <f t="shared" si="30"/>
        <v>0</v>
      </c>
      <c r="J40" s="10">
        <f t="shared" si="31"/>
        <v>0</v>
      </c>
      <c r="K40" s="75">
        <f t="shared" si="32"/>
        <v>0</v>
      </c>
      <c r="L40" s="75">
        <f t="shared" si="33"/>
        <v>0</v>
      </c>
      <c r="M40" s="68"/>
      <c r="N40" s="76">
        <f t="shared" si="27"/>
        <v>0</v>
      </c>
      <c r="O40" s="68"/>
      <c r="P40" s="68"/>
      <c r="Q40" s="68"/>
      <c r="R40" s="107">
        <f t="shared" ref="R40:R46" si="34">(C40*U40)-K40</f>
        <v>0</v>
      </c>
      <c r="S40" s="111"/>
      <c r="T40" s="112">
        <f t="shared" ref="T40:T46" si="35">R40-S40</f>
        <v>0</v>
      </c>
      <c r="U40" s="104"/>
      <c r="V40" s="72"/>
      <c r="W40" s="72"/>
      <c r="X40" s="95"/>
    </row>
    <row r="41" spans="1:28" ht="14.85" customHeight="1" x14ac:dyDescent="0.25">
      <c r="A41" s="92"/>
      <c r="B41" s="68">
        <v>1</v>
      </c>
      <c r="C41" s="73"/>
      <c r="D41" s="89">
        <f t="shared" si="24"/>
        <v>0</v>
      </c>
      <c r="E41" s="89">
        <f t="shared" si="25"/>
        <v>0</v>
      </c>
      <c r="F41" s="74">
        <f t="shared" si="26"/>
        <v>0</v>
      </c>
      <c r="G41" s="6"/>
      <c r="H41" s="6"/>
      <c r="I41" s="75">
        <f t="shared" si="30"/>
        <v>0</v>
      </c>
      <c r="J41" s="10">
        <f t="shared" si="31"/>
        <v>0</v>
      </c>
      <c r="K41" s="75">
        <f t="shared" si="32"/>
        <v>0</v>
      </c>
      <c r="L41" s="75">
        <f t="shared" si="33"/>
        <v>0</v>
      </c>
      <c r="M41" s="68"/>
      <c r="N41" s="76">
        <f t="shared" si="27"/>
        <v>0</v>
      </c>
      <c r="O41" s="68"/>
      <c r="P41" s="68"/>
      <c r="Q41" s="68"/>
      <c r="R41" s="107">
        <f t="shared" si="34"/>
        <v>0</v>
      </c>
      <c r="S41" s="111"/>
      <c r="T41" s="112">
        <f t="shared" si="35"/>
        <v>0</v>
      </c>
      <c r="U41" s="104"/>
      <c r="V41" s="72"/>
      <c r="W41" s="72"/>
      <c r="X41" s="95"/>
    </row>
    <row r="42" spans="1:28" ht="14.85" customHeight="1" x14ac:dyDescent="0.25">
      <c r="A42" s="92"/>
      <c r="B42" s="68">
        <v>1</v>
      </c>
      <c r="C42" s="73"/>
      <c r="D42" s="89">
        <f t="shared" ref="D42:D44" si="36">IF(C42&gt;0,K42/(I42/C42),0)</f>
        <v>0</v>
      </c>
      <c r="E42" s="89">
        <f t="shared" ref="E42:E44" si="37">IF(C42&gt;0,R42/(I42/C42),0)</f>
        <v>0</v>
      </c>
      <c r="F42" s="74">
        <f t="shared" ref="F42:F44" si="38">IF(U42&gt;0,FLOOR((P42+T42)/U42,0.1),0)</f>
        <v>0</v>
      </c>
      <c r="G42" s="6"/>
      <c r="H42" s="6"/>
      <c r="I42" s="75">
        <f t="shared" ref="I42:I44" si="39">K42+R42</f>
        <v>0</v>
      </c>
      <c r="J42" s="10">
        <f t="shared" ref="J42:J44" si="40">P42+T42</f>
        <v>0</v>
      </c>
      <c r="K42" s="75">
        <f t="shared" ref="K42:K44" si="41">L42+Q42</f>
        <v>0</v>
      </c>
      <c r="L42" s="75">
        <f t="shared" ref="L42:L44" si="42">M42+N42</f>
        <v>0</v>
      </c>
      <c r="M42" s="68"/>
      <c r="N42" s="76">
        <f t="shared" si="27"/>
        <v>0</v>
      </c>
      <c r="O42" s="68"/>
      <c r="P42" s="68"/>
      <c r="Q42" s="68"/>
      <c r="R42" s="107">
        <f t="shared" si="34"/>
        <v>0</v>
      </c>
      <c r="S42" s="111"/>
      <c r="T42" s="112">
        <f t="shared" si="35"/>
        <v>0</v>
      </c>
      <c r="U42" s="104"/>
      <c r="V42" s="72"/>
      <c r="W42" s="72"/>
      <c r="X42" s="95"/>
    </row>
    <row r="43" spans="1:28" ht="14.85" customHeight="1" x14ac:dyDescent="0.25">
      <c r="A43" s="92"/>
      <c r="B43" s="68">
        <v>1</v>
      </c>
      <c r="C43" s="73"/>
      <c r="D43" s="89">
        <f t="shared" si="36"/>
        <v>0</v>
      </c>
      <c r="E43" s="89">
        <f t="shared" si="37"/>
        <v>0</v>
      </c>
      <c r="F43" s="74">
        <f t="shared" si="38"/>
        <v>0</v>
      </c>
      <c r="G43" s="6"/>
      <c r="H43" s="6"/>
      <c r="I43" s="75">
        <f t="shared" si="39"/>
        <v>0</v>
      </c>
      <c r="J43" s="10">
        <f t="shared" si="40"/>
        <v>0</v>
      </c>
      <c r="K43" s="75">
        <f t="shared" si="41"/>
        <v>0</v>
      </c>
      <c r="L43" s="75">
        <f t="shared" si="42"/>
        <v>0</v>
      </c>
      <c r="M43" s="68"/>
      <c r="N43" s="76">
        <f t="shared" si="27"/>
        <v>0</v>
      </c>
      <c r="O43" s="68"/>
      <c r="P43" s="68"/>
      <c r="Q43" s="68"/>
      <c r="R43" s="107">
        <f t="shared" si="34"/>
        <v>0</v>
      </c>
      <c r="S43" s="111"/>
      <c r="T43" s="112">
        <f t="shared" si="35"/>
        <v>0</v>
      </c>
      <c r="U43" s="104"/>
      <c r="V43" s="72"/>
      <c r="W43" s="72"/>
      <c r="X43" s="95"/>
    </row>
    <row r="44" spans="1:28" ht="14.85" customHeight="1" x14ac:dyDescent="0.25">
      <c r="A44" s="92"/>
      <c r="B44" s="68">
        <v>1</v>
      </c>
      <c r="C44" s="73"/>
      <c r="D44" s="89">
        <f t="shared" si="36"/>
        <v>0</v>
      </c>
      <c r="E44" s="89">
        <f t="shared" si="37"/>
        <v>0</v>
      </c>
      <c r="F44" s="74">
        <f t="shared" si="38"/>
        <v>0</v>
      </c>
      <c r="G44" s="6"/>
      <c r="H44" s="6"/>
      <c r="I44" s="75">
        <f t="shared" si="39"/>
        <v>0</v>
      </c>
      <c r="J44" s="10">
        <f t="shared" si="40"/>
        <v>0</v>
      </c>
      <c r="K44" s="75">
        <f t="shared" si="41"/>
        <v>0</v>
      </c>
      <c r="L44" s="75">
        <f t="shared" si="42"/>
        <v>0</v>
      </c>
      <c r="M44" s="68"/>
      <c r="N44" s="76">
        <f t="shared" si="27"/>
        <v>0</v>
      </c>
      <c r="O44" s="68"/>
      <c r="P44" s="68"/>
      <c r="Q44" s="68"/>
      <c r="R44" s="107">
        <f t="shared" si="34"/>
        <v>0</v>
      </c>
      <c r="S44" s="111"/>
      <c r="T44" s="112">
        <f t="shared" si="35"/>
        <v>0</v>
      </c>
      <c r="U44" s="104"/>
      <c r="V44" s="72"/>
      <c r="W44" s="72"/>
      <c r="X44" s="95"/>
    </row>
    <row r="45" spans="1:28" ht="14.85" customHeight="1" x14ac:dyDescent="0.25">
      <c r="A45" s="92"/>
      <c r="B45" s="68">
        <v>1</v>
      </c>
      <c r="C45" s="73"/>
      <c r="D45" s="89">
        <f t="shared" si="24"/>
        <v>0</v>
      </c>
      <c r="E45" s="89">
        <f t="shared" si="25"/>
        <v>0</v>
      </c>
      <c r="F45" s="74">
        <f t="shared" si="26"/>
        <v>0</v>
      </c>
      <c r="G45" s="6"/>
      <c r="H45" s="6"/>
      <c r="I45" s="75">
        <f t="shared" si="30"/>
        <v>0</v>
      </c>
      <c r="J45" s="10">
        <f t="shared" si="31"/>
        <v>0</v>
      </c>
      <c r="K45" s="75">
        <f t="shared" si="32"/>
        <v>0</v>
      </c>
      <c r="L45" s="75">
        <f t="shared" si="33"/>
        <v>0</v>
      </c>
      <c r="M45" s="68"/>
      <c r="N45" s="76">
        <f t="shared" si="27"/>
        <v>0</v>
      </c>
      <c r="O45" s="68"/>
      <c r="P45" s="68"/>
      <c r="Q45" s="68"/>
      <c r="R45" s="107">
        <f t="shared" si="34"/>
        <v>0</v>
      </c>
      <c r="S45" s="111"/>
      <c r="T45" s="112">
        <f t="shared" si="35"/>
        <v>0</v>
      </c>
      <c r="U45" s="104"/>
      <c r="V45" s="72"/>
      <c r="W45" s="72"/>
      <c r="X45" s="95"/>
    </row>
    <row r="46" spans="1:28" ht="14.85" customHeight="1" x14ac:dyDescent="0.25">
      <c r="A46" s="92"/>
      <c r="B46" s="68">
        <v>1</v>
      </c>
      <c r="C46" s="73"/>
      <c r="D46" s="89">
        <f t="shared" si="24"/>
        <v>0</v>
      </c>
      <c r="E46" s="89">
        <f t="shared" si="25"/>
        <v>0</v>
      </c>
      <c r="F46" s="74">
        <f t="shared" si="26"/>
        <v>0</v>
      </c>
      <c r="G46" s="6"/>
      <c r="H46" s="6"/>
      <c r="I46" s="75">
        <f t="shared" si="30"/>
        <v>0</v>
      </c>
      <c r="J46" s="10">
        <f t="shared" si="31"/>
        <v>0</v>
      </c>
      <c r="K46" s="75">
        <f t="shared" si="32"/>
        <v>0</v>
      </c>
      <c r="L46" s="75">
        <f t="shared" si="33"/>
        <v>0</v>
      </c>
      <c r="M46" s="68"/>
      <c r="N46" s="76">
        <f t="shared" si="27"/>
        <v>0</v>
      </c>
      <c r="O46" s="68"/>
      <c r="P46" s="68"/>
      <c r="Q46" s="68"/>
      <c r="R46" s="107">
        <f t="shared" si="34"/>
        <v>0</v>
      </c>
      <c r="S46" s="111"/>
      <c r="T46" s="112">
        <f t="shared" si="35"/>
        <v>0</v>
      </c>
      <c r="U46" s="104"/>
      <c r="V46" s="72"/>
      <c r="W46" s="72"/>
      <c r="X46" s="95"/>
    </row>
    <row r="47" spans="1:28" s="8" customFormat="1" ht="14.85" customHeight="1" x14ac:dyDescent="0.25">
      <c r="A47" s="93" t="s">
        <v>92</v>
      </c>
      <c r="B47" s="90">
        <v>1</v>
      </c>
      <c r="C47" s="7">
        <f>SUM(C37:C46)</f>
        <v>10</v>
      </c>
      <c r="D47" s="7">
        <f>SUM(D37:D46)</f>
        <v>5.3960113960113958</v>
      </c>
      <c r="E47" s="7">
        <f>SUM(E37:E46)</f>
        <v>4.6039886039886042</v>
      </c>
      <c r="F47" s="89" t="s">
        <v>14</v>
      </c>
      <c r="G47" s="90" t="s">
        <v>14</v>
      </c>
      <c r="H47" s="90" t="s">
        <v>14</v>
      </c>
      <c r="I47" s="7">
        <f>SUM(I37:I46)</f>
        <v>263</v>
      </c>
      <c r="J47" s="89" t="s">
        <v>14</v>
      </c>
      <c r="K47" s="7">
        <f t="shared" ref="K47:O47" si="43">SUM(K37:K46)</f>
        <v>142</v>
      </c>
      <c r="L47" s="7">
        <f t="shared" si="43"/>
        <v>135</v>
      </c>
      <c r="M47" s="7">
        <f t="shared" si="43"/>
        <v>45</v>
      </c>
      <c r="N47" s="7">
        <f t="shared" si="43"/>
        <v>90</v>
      </c>
      <c r="O47" s="7">
        <f t="shared" si="43"/>
        <v>35</v>
      </c>
      <c r="P47" s="89" t="s">
        <v>14</v>
      </c>
      <c r="Q47" s="7">
        <f t="shared" ref="Q47:S47" si="44">SUM(Q37:Q46)</f>
        <v>7</v>
      </c>
      <c r="R47" s="7">
        <f t="shared" si="44"/>
        <v>121</v>
      </c>
      <c r="S47" s="7">
        <f t="shared" si="44"/>
        <v>121</v>
      </c>
      <c r="T47" s="110" t="s">
        <v>14</v>
      </c>
      <c r="U47" s="90" t="s">
        <v>14</v>
      </c>
      <c r="V47" s="90" t="s">
        <v>14</v>
      </c>
      <c r="W47" s="90" t="s">
        <v>14</v>
      </c>
      <c r="X47" s="94" t="s">
        <v>14</v>
      </c>
      <c r="Y47" s="2"/>
      <c r="Z47" s="2"/>
      <c r="AA47" s="2"/>
      <c r="AB47" s="2"/>
    </row>
    <row r="48" spans="1:28" s="8" customFormat="1" ht="14.85" customHeight="1" x14ac:dyDescent="0.25">
      <c r="A48" s="93" t="s">
        <v>27</v>
      </c>
      <c r="B48" s="90">
        <v>1</v>
      </c>
      <c r="C48" s="89" t="s">
        <v>14</v>
      </c>
      <c r="D48" s="89" t="s">
        <v>14</v>
      </c>
      <c r="E48" s="89" t="s">
        <v>14</v>
      </c>
      <c r="F48" s="7">
        <f>SUM(F37:F46)</f>
        <v>1.9000000000000001</v>
      </c>
      <c r="G48" s="90" t="s">
        <v>14</v>
      </c>
      <c r="H48" s="90" t="s">
        <v>14</v>
      </c>
      <c r="I48" s="90" t="s">
        <v>14</v>
      </c>
      <c r="J48" s="7">
        <f>SUM(J37:J46)</f>
        <v>55</v>
      </c>
      <c r="K48" s="90" t="s">
        <v>14</v>
      </c>
      <c r="L48" s="90" t="s">
        <v>14</v>
      </c>
      <c r="M48" s="90" t="s">
        <v>14</v>
      </c>
      <c r="N48" s="90" t="s">
        <v>14</v>
      </c>
      <c r="O48" s="90" t="s">
        <v>14</v>
      </c>
      <c r="P48" s="7">
        <f>SUM(P37:P46)</f>
        <v>55</v>
      </c>
      <c r="Q48" s="90" t="s">
        <v>14</v>
      </c>
      <c r="R48" s="110" t="s">
        <v>14</v>
      </c>
      <c r="S48" s="110" t="s">
        <v>14</v>
      </c>
      <c r="T48" s="7">
        <f>SUM(T37:T46)</f>
        <v>0</v>
      </c>
      <c r="U48" s="10" t="s">
        <v>14</v>
      </c>
      <c r="V48" s="90" t="s">
        <v>14</v>
      </c>
      <c r="W48" s="90" t="s">
        <v>14</v>
      </c>
      <c r="X48" s="94" t="s">
        <v>14</v>
      </c>
      <c r="Y48" s="2"/>
      <c r="Z48" s="2"/>
      <c r="AA48" s="2"/>
      <c r="AB48" s="2"/>
    </row>
    <row r="49" spans="1:28" s="8" customFormat="1" ht="14.85" customHeight="1" x14ac:dyDescent="0.25">
      <c r="A49" s="93" t="s">
        <v>93</v>
      </c>
      <c r="B49" s="90">
        <v>1</v>
      </c>
      <c r="C49" s="7">
        <f>SUMIF(H37:H46,"f",C37:C46)</f>
        <v>3</v>
      </c>
      <c r="D49" s="7">
        <f>SUMIF(H37:H46,"f",D37:D46)</f>
        <v>1.7037037037037037</v>
      </c>
      <c r="E49" s="7">
        <f>SUMIF(H37:H46,"f",E37:E46)</f>
        <v>1.2962962962962963</v>
      </c>
      <c r="F49" s="89" t="s">
        <v>14</v>
      </c>
      <c r="G49" s="90" t="s">
        <v>14</v>
      </c>
      <c r="H49" s="90" t="s">
        <v>14</v>
      </c>
      <c r="I49" s="7">
        <f>SUMIF(H37:H46,"f",I37:I46)</f>
        <v>81</v>
      </c>
      <c r="J49" s="90" t="s">
        <v>14</v>
      </c>
      <c r="K49" s="7">
        <f>SUMIF(H37:H46,"f",K37:K46)</f>
        <v>46</v>
      </c>
      <c r="L49" s="7">
        <f>SUMIF(H37:H46,"f",L37:L46)</f>
        <v>45</v>
      </c>
      <c r="M49" s="7">
        <f>SUMIF(H37:H46,"f",M37:M46)</f>
        <v>15</v>
      </c>
      <c r="N49" s="7">
        <f>SUMIF(H37:H46,"f",N37:N46)</f>
        <v>30</v>
      </c>
      <c r="O49" s="7">
        <f>SUMIF(H37:H46,"f",O37:O46)</f>
        <v>15</v>
      </c>
      <c r="P49" s="90" t="s">
        <v>14</v>
      </c>
      <c r="Q49" s="7">
        <f>SUMIF(H37:H46,"f",Q37:Q46)</f>
        <v>1</v>
      </c>
      <c r="R49" s="7">
        <f>SUMIF(H37:H46,"f",R37:R46)</f>
        <v>35</v>
      </c>
      <c r="S49" s="7">
        <f>SUMIF(H37:H46,"f",S37:S46)</f>
        <v>35</v>
      </c>
      <c r="T49" s="110" t="s">
        <v>14</v>
      </c>
      <c r="U49" s="90" t="s">
        <v>14</v>
      </c>
      <c r="V49" s="90" t="s">
        <v>14</v>
      </c>
      <c r="W49" s="90" t="s">
        <v>14</v>
      </c>
      <c r="X49" s="94" t="s">
        <v>14</v>
      </c>
      <c r="Y49" s="2"/>
      <c r="Z49" s="2"/>
      <c r="AA49" s="2"/>
      <c r="AB49" s="2"/>
    </row>
    <row r="50" spans="1:28" ht="14.85" customHeight="1" x14ac:dyDescent="0.25">
      <c r="A50" s="201" t="s">
        <v>32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3"/>
    </row>
    <row r="51" spans="1:28" ht="14.85" customHeight="1" x14ac:dyDescent="0.25">
      <c r="A51" s="92"/>
      <c r="B51" s="68">
        <v>1</v>
      </c>
      <c r="C51" s="73"/>
      <c r="D51" s="89">
        <f t="shared" ref="D51:D52" si="45">IF(C51&gt;0,K51/(I51/C51),0)</f>
        <v>0</v>
      </c>
      <c r="E51" s="89">
        <f t="shared" ref="E51:E52" si="46">IF(C51&gt;0,R51/(I51/C51),0)</f>
        <v>0</v>
      </c>
      <c r="F51" s="74">
        <f t="shared" ref="F51:F52" si="47">IF(U51&gt;0,FLOOR((P51+T51)/U51,0.1),0)</f>
        <v>0</v>
      </c>
      <c r="G51" s="6"/>
      <c r="H51" s="6"/>
      <c r="I51" s="75">
        <f>K51+R51</f>
        <v>0</v>
      </c>
      <c r="J51" s="10">
        <f>P51+T51</f>
        <v>0</v>
      </c>
      <c r="K51" s="75">
        <f>L51+Q51</f>
        <v>0</v>
      </c>
      <c r="L51" s="75">
        <f>M51+N51</f>
        <v>0</v>
      </c>
      <c r="M51" s="68"/>
      <c r="N51" s="76">
        <f t="shared" ref="N51:N52" si="48">O51+P51</f>
        <v>0</v>
      </c>
      <c r="O51" s="68"/>
      <c r="P51" s="68"/>
      <c r="Q51" s="68"/>
      <c r="R51" s="107">
        <f t="shared" ref="R51:R52" si="49">(C51*U51)-K51</f>
        <v>0</v>
      </c>
      <c r="S51" s="111"/>
      <c r="T51" s="112">
        <f t="shared" ref="T51:T52" si="50">R51-S51</f>
        <v>0</v>
      </c>
      <c r="U51" s="104"/>
      <c r="V51" s="72"/>
      <c r="W51" s="72"/>
      <c r="X51" s="95"/>
    </row>
    <row r="52" spans="1:28" ht="14.85" customHeight="1" x14ac:dyDescent="0.25">
      <c r="A52" s="92"/>
      <c r="B52" s="68">
        <v>1</v>
      </c>
      <c r="C52" s="73"/>
      <c r="D52" s="89">
        <f t="shared" si="45"/>
        <v>0</v>
      </c>
      <c r="E52" s="89">
        <f t="shared" si="46"/>
        <v>0</v>
      </c>
      <c r="F52" s="74">
        <f t="shared" si="47"/>
        <v>0</v>
      </c>
      <c r="G52" s="6"/>
      <c r="H52" s="6"/>
      <c r="I52" s="75">
        <f t="shared" ref="I52" si="51">K52+R52</f>
        <v>0</v>
      </c>
      <c r="J52" s="10">
        <f t="shared" ref="J52" si="52">P52+T52</f>
        <v>0</v>
      </c>
      <c r="K52" s="75">
        <f t="shared" ref="K52" si="53">L52+Q52</f>
        <v>0</v>
      </c>
      <c r="L52" s="75">
        <f t="shared" ref="L52" si="54">M52+N52</f>
        <v>0</v>
      </c>
      <c r="M52" s="68"/>
      <c r="N52" s="76">
        <f t="shared" si="48"/>
        <v>0</v>
      </c>
      <c r="O52" s="68"/>
      <c r="P52" s="68"/>
      <c r="Q52" s="68"/>
      <c r="R52" s="107">
        <f t="shared" si="49"/>
        <v>0</v>
      </c>
      <c r="S52" s="111"/>
      <c r="T52" s="112">
        <f t="shared" si="50"/>
        <v>0</v>
      </c>
      <c r="U52" s="104"/>
      <c r="V52" s="72"/>
      <c r="W52" s="72"/>
      <c r="X52" s="95"/>
    </row>
    <row r="53" spans="1:28" s="8" customFormat="1" ht="14.85" customHeight="1" x14ac:dyDescent="0.25">
      <c r="A53" s="93" t="s">
        <v>92</v>
      </c>
      <c r="B53" s="90">
        <v>1</v>
      </c>
      <c r="C53" s="7">
        <f>SUM(C51:C52)</f>
        <v>0</v>
      </c>
      <c r="D53" s="7">
        <f>SUM(D51:D52)</f>
        <v>0</v>
      </c>
      <c r="E53" s="7">
        <f>SUM(E51:E52)</f>
        <v>0</v>
      </c>
      <c r="F53" s="89" t="s">
        <v>14</v>
      </c>
      <c r="G53" s="90" t="s">
        <v>14</v>
      </c>
      <c r="H53" s="90" t="s">
        <v>14</v>
      </c>
      <c r="I53" s="7">
        <f>SUM(I51:I52)</f>
        <v>0</v>
      </c>
      <c r="J53" s="89" t="s">
        <v>14</v>
      </c>
      <c r="K53" s="7">
        <f>SUM(K51:K52)</f>
        <v>0</v>
      </c>
      <c r="L53" s="7">
        <f>SUM(L51:L52)</f>
        <v>0</v>
      </c>
      <c r="M53" s="7">
        <f>SUM(M51:M52)</f>
        <v>0</v>
      </c>
      <c r="N53" s="7">
        <f>SUM(N51:N52)</f>
        <v>0</v>
      </c>
      <c r="O53" s="7">
        <f>SUM(O51:O52)</f>
        <v>0</v>
      </c>
      <c r="P53" s="89" t="s">
        <v>14</v>
      </c>
      <c r="Q53" s="7">
        <f>SUM(Q51:Q52)</f>
        <v>0</v>
      </c>
      <c r="R53" s="7">
        <f>SUM(R51:R52)</f>
        <v>0</v>
      </c>
      <c r="S53" s="7">
        <f>SUM(S51:S52)</f>
        <v>0</v>
      </c>
      <c r="T53" s="110" t="s">
        <v>14</v>
      </c>
      <c r="U53" s="90" t="s">
        <v>14</v>
      </c>
      <c r="V53" s="90" t="s">
        <v>14</v>
      </c>
      <c r="W53" s="90" t="s">
        <v>14</v>
      </c>
      <c r="X53" s="94" t="s">
        <v>14</v>
      </c>
      <c r="Y53" s="2"/>
      <c r="Z53" s="2"/>
      <c r="AA53" s="2"/>
      <c r="AB53" s="2"/>
    </row>
    <row r="54" spans="1:28" s="8" customFormat="1" ht="14.85" customHeight="1" x14ac:dyDescent="0.25">
      <c r="A54" s="93" t="s">
        <v>27</v>
      </c>
      <c r="B54" s="90">
        <v>1</v>
      </c>
      <c r="C54" s="89" t="s">
        <v>14</v>
      </c>
      <c r="D54" s="89" t="s">
        <v>14</v>
      </c>
      <c r="E54" s="89" t="s">
        <v>14</v>
      </c>
      <c r="F54" s="7">
        <f>SUM(F51:F52)</f>
        <v>0</v>
      </c>
      <c r="G54" s="90" t="s">
        <v>14</v>
      </c>
      <c r="H54" s="90" t="s">
        <v>14</v>
      </c>
      <c r="I54" s="90" t="s">
        <v>14</v>
      </c>
      <c r="J54" s="7">
        <f>SUM(J51:J52)</f>
        <v>0</v>
      </c>
      <c r="K54" s="90" t="s">
        <v>14</v>
      </c>
      <c r="L54" s="90" t="s">
        <v>14</v>
      </c>
      <c r="M54" s="90" t="s">
        <v>14</v>
      </c>
      <c r="N54" s="90" t="s">
        <v>14</v>
      </c>
      <c r="O54" s="90" t="s">
        <v>14</v>
      </c>
      <c r="P54" s="7">
        <f>SUM(P51:P52)</f>
        <v>0</v>
      </c>
      <c r="Q54" s="90" t="s">
        <v>14</v>
      </c>
      <c r="R54" s="110" t="s">
        <v>14</v>
      </c>
      <c r="S54" s="110" t="s">
        <v>14</v>
      </c>
      <c r="T54" s="7">
        <f>SUM(T51:T52)</f>
        <v>0</v>
      </c>
      <c r="U54" s="10" t="s">
        <v>14</v>
      </c>
      <c r="V54" s="90" t="s">
        <v>14</v>
      </c>
      <c r="W54" s="90" t="s">
        <v>14</v>
      </c>
      <c r="X54" s="94" t="s">
        <v>14</v>
      </c>
      <c r="Y54" s="2"/>
      <c r="Z54" s="2"/>
      <c r="AA54" s="2"/>
      <c r="AB54" s="2"/>
    </row>
    <row r="55" spans="1:28" s="8" customFormat="1" ht="14.85" customHeight="1" x14ac:dyDescent="0.25">
      <c r="A55" s="93" t="s">
        <v>93</v>
      </c>
      <c r="B55" s="90">
        <v>1</v>
      </c>
      <c r="C55" s="7">
        <f>SUMIF(H51:H52,"f",C51:C52)</f>
        <v>0</v>
      </c>
      <c r="D55" s="7">
        <f>SUMIF(H51:H52,"f",D51:D52)</f>
        <v>0</v>
      </c>
      <c r="E55" s="7">
        <f>SUMIF(H51:H52,"f",E51:E52)</f>
        <v>0</v>
      </c>
      <c r="F55" s="89" t="s">
        <v>14</v>
      </c>
      <c r="G55" s="90" t="s">
        <v>14</v>
      </c>
      <c r="H55" s="90" t="s">
        <v>14</v>
      </c>
      <c r="I55" s="7">
        <f>SUMIF(H51:H52,"f",I51:I52)</f>
        <v>0</v>
      </c>
      <c r="J55" s="90" t="s">
        <v>14</v>
      </c>
      <c r="K55" s="7">
        <f>SUMIF(H51:H52,"f",K51:K52)</f>
        <v>0</v>
      </c>
      <c r="L55" s="7">
        <f>SUMIF(H51:H52,"f",L51:L52)</f>
        <v>0</v>
      </c>
      <c r="M55" s="7">
        <f>SUMIF(H51:H52,"f",M51:M52)</f>
        <v>0</v>
      </c>
      <c r="N55" s="7">
        <f>SUMIF(H51:H52,"f",N51:N52)</f>
        <v>0</v>
      </c>
      <c r="O55" s="7">
        <f>SUMIF(H51:H52,"f",O51:O52)</f>
        <v>0</v>
      </c>
      <c r="P55" s="90" t="s">
        <v>14</v>
      </c>
      <c r="Q55" s="7">
        <f>SUMIF(H51:H52,"f",Q51:Q52)</f>
        <v>0</v>
      </c>
      <c r="R55" s="7">
        <f>SUMIF(H51:H52,"f",R51:R52)</f>
        <v>0</v>
      </c>
      <c r="S55" s="7">
        <f>SUMIF(H51:H52,"f",S51:S52)</f>
        <v>0</v>
      </c>
      <c r="T55" s="110" t="s">
        <v>14</v>
      </c>
      <c r="U55" s="90" t="s">
        <v>14</v>
      </c>
      <c r="V55" s="90" t="s">
        <v>14</v>
      </c>
      <c r="W55" s="90" t="s">
        <v>14</v>
      </c>
      <c r="X55" s="94" t="s">
        <v>14</v>
      </c>
      <c r="Y55" s="2"/>
      <c r="Z55" s="2"/>
      <c r="AA55" s="2"/>
      <c r="AB55" s="2"/>
    </row>
    <row r="56" spans="1:28" ht="14.85" customHeight="1" x14ac:dyDescent="0.25">
      <c r="A56" s="201" t="s">
        <v>35</v>
      </c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3"/>
    </row>
    <row r="57" spans="1:28" ht="14.85" customHeight="1" x14ac:dyDescent="0.25">
      <c r="A57" s="92"/>
      <c r="B57" s="68">
        <v>1</v>
      </c>
      <c r="C57" s="73"/>
      <c r="D57" s="89">
        <f t="shared" ref="D57:D58" si="55">IF(C57&gt;0,K57/(I57/C57),0)</f>
        <v>0</v>
      </c>
      <c r="E57" s="89">
        <f t="shared" ref="E57:E58" si="56">IF(C57&gt;0,R57/(I57/C57),0)</f>
        <v>0</v>
      </c>
      <c r="F57" s="74">
        <f t="shared" ref="F57:F58" si="57">IF(U57&gt;0,FLOOR((P57+T57)/U57,0.1),0)</f>
        <v>0</v>
      </c>
      <c r="G57" s="6"/>
      <c r="H57" s="6"/>
      <c r="I57" s="75">
        <f>K57+R57</f>
        <v>0</v>
      </c>
      <c r="J57" s="10">
        <f>P57+T57</f>
        <v>0</v>
      </c>
      <c r="K57" s="75">
        <f>L57+Q57</f>
        <v>0</v>
      </c>
      <c r="L57" s="75">
        <f>M57+N57</f>
        <v>0</v>
      </c>
      <c r="M57" s="68"/>
      <c r="N57" s="76">
        <f t="shared" ref="N57:N58" si="58">O57+P57</f>
        <v>0</v>
      </c>
      <c r="O57" s="68"/>
      <c r="P57" s="68"/>
      <c r="Q57" s="68"/>
      <c r="R57" s="107">
        <f t="shared" ref="R57:R58" si="59">(C57*U57)-K57</f>
        <v>0</v>
      </c>
      <c r="S57" s="111"/>
      <c r="T57" s="112">
        <f t="shared" ref="T57:T58" si="60">R57-S57</f>
        <v>0</v>
      </c>
      <c r="U57" s="104"/>
      <c r="V57" s="72"/>
      <c r="W57" s="72"/>
      <c r="X57" s="95"/>
    </row>
    <row r="58" spans="1:28" ht="14.85" customHeight="1" x14ac:dyDescent="0.25">
      <c r="A58" s="92"/>
      <c r="B58" s="68">
        <v>1</v>
      </c>
      <c r="C58" s="73"/>
      <c r="D58" s="89">
        <f t="shared" si="55"/>
        <v>0</v>
      </c>
      <c r="E58" s="89">
        <f t="shared" si="56"/>
        <v>0</v>
      </c>
      <c r="F58" s="74">
        <f t="shared" si="57"/>
        <v>0</v>
      </c>
      <c r="G58" s="6"/>
      <c r="H58" s="6"/>
      <c r="I58" s="75">
        <f t="shared" ref="I58" si="61">K58+R58</f>
        <v>0</v>
      </c>
      <c r="J58" s="10">
        <f t="shared" ref="J58" si="62">P58+T58</f>
        <v>0</v>
      </c>
      <c r="K58" s="75">
        <f t="shared" ref="K58" si="63">L58+Q58</f>
        <v>0</v>
      </c>
      <c r="L58" s="75">
        <f t="shared" ref="L58" si="64">M58+N58</f>
        <v>0</v>
      </c>
      <c r="M58" s="68"/>
      <c r="N58" s="76">
        <f t="shared" si="58"/>
        <v>0</v>
      </c>
      <c r="O58" s="68"/>
      <c r="P58" s="68"/>
      <c r="Q58" s="68"/>
      <c r="R58" s="107">
        <f t="shared" si="59"/>
        <v>0</v>
      </c>
      <c r="S58" s="111"/>
      <c r="T58" s="112">
        <f t="shared" si="60"/>
        <v>0</v>
      </c>
      <c r="U58" s="104"/>
      <c r="V58" s="72"/>
      <c r="W58" s="72"/>
      <c r="X58" s="95"/>
    </row>
    <row r="59" spans="1:28" s="8" customFormat="1" ht="14.85" customHeight="1" x14ac:dyDescent="0.25">
      <c r="A59" s="93" t="s">
        <v>92</v>
      </c>
      <c r="B59" s="90">
        <v>1</v>
      </c>
      <c r="C59" s="7">
        <f>SUM(C57:C58)</f>
        <v>0</v>
      </c>
      <c r="D59" s="7">
        <f>SUM(D57:D58)</f>
        <v>0</v>
      </c>
      <c r="E59" s="7">
        <f>SUM(E57:E58)</f>
        <v>0</v>
      </c>
      <c r="F59" s="89" t="s">
        <v>14</v>
      </c>
      <c r="G59" s="90" t="s">
        <v>14</v>
      </c>
      <c r="H59" s="90" t="s">
        <v>14</v>
      </c>
      <c r="I59" s="7">
        <f>SUM(I57:I58)</f>
        <v>0</v>
      </c>
      <c r="J59" s="89" t="s">
        <v>14</v>
      </c>
      <c r="K59" s="7">
        <f>SUM(K57:K58)</f>
        <v>0</v>
      </c>
      <c r="L59" s="7">
        <f>SUM(L57:L58)</f>
        <v>0</v>
      </c>
      <c r="M59" s="7">
        <f>SUM(M57:M58)</f>
        <v>0</v>
      </c>
      <c r="N59" s="7">
        <f>SUM(N57:N58)</f>
        <v>0</v>
      </c>
      <c r="O59" s="7">
        <f>SUM(O57:O58)</f>
        <v>0</v>
      </c>
      <c r="P59" s="89" t="s">
        <v>14</v>
      </c>
      <c r="Q59" s="7">
        <f>SUM(Q57:Q58)</f>
        <v>0</v>
      </c>
      <c r="R59" s="7">
        <f>SUM(R57:R58)</f>
        <v>0</v>
      </c>
      <c r="S59" s="7">
        <f>SUM(S57:S58)</f>
        <v>0</v>
      </c>
      <c r="T59" s="110" t="s">
        <v>14</v>
      </c>
      <c r="U59" s="90" t="s">
        <v>14</v>
      </c>
      <c r="V59" s="90" t="s">
        <v>14</v>
      </c>
      <c r="W59" s="90" t="s">
        <v>14</v>
      </c>
      <c r="X59" s="94" t="s">
        <v>14</v>
      </c>
      <c r="Y59" s="2"/>
      <c r="Z59" s="2"/>
      <c r="AA59" s="2"/>
      <c r="AB59" s="2"/>
    </row>
    <row r="60" spans="1:28" s="8" customFormat="1" ht="14.85" customHeight="1" x14ac:dyDescent="0.25">
      <c r="A60" s="93" t="s">
        <v>27</v>
      </c>
      <c r="B60" s="90">
        <v>1</v>
      </c>
      <c r="C60" s="89" t="s">
        <v>14</v>
      </c>
      <c r="D60" s="89" t="s">
        <v>14</v>
      </c>
      <c r="E60" s="89" t="s">
        <v>14</v>
      </c>
      <c r="F60" s="7">
        <f>SUM(F57:F58)</f>
        <v>0</v>
      </c>
      <c r="G60" s="90" t="s">
        <v>14</v>
      </c>
      <c r="H60" s="90" t="s">
        <v>14</v>
      </c>
      <c r="I60" s="90" t="s">
        <v>14</v>
      </c>
      <c r="J60" s="7">
        <f>SUM(J57:J58)</f>
        <v>0</v>
      </c>
      <c r="K60" s="90" t="s">
        <v>14</v>
      </c>
      <c r="L60" s="90" t="s">
        <v>14</v>
      </c>
      <c r="M60" s="90" t="s">
        <v>14</v>
      </c>
      <c r="N60" s="90" t="s">
        <v>14</v>
      </c>
      <c r="O60" s="90" t="s">
        <v>14</v>
      </c>
      <c r="P60" s="7">
        <f>SUM(P57:P58)</f>
        <v>0</v>
      </c>
      <c r="Q60" s="90" t="s">
        <v>14</v>
      </c>
      <c r="R60" s="110" t="s">
        <v>14</v>
      </c>
      <c r="S60" s="110" t="s">
        <v>14</v>
      </c>
      <c r="T60" s="7">
        <f>SUM(T57:T58)</f>
        <v>0</v>
      </c>
      <c r="U60" s="10" t="s">
        <v>14</v>
      </c>
      <c r="V60" s="90" t="s">
        <v>14</v>
      </c>
      <c r="W60" s="90" t="s">
        <v>14</v>
      </c>
      <c r="X60" s="94" t="s">
        <v>14</v>
      </c>
      <c r="Y60" s="2"/>
      <c r="Z60" s="2"/>
      <c r="AA60" s="2"/>
      <c r="AB60" s="2"/>
    </row>
    <row r="61" spans="1:28" s="8" customFormat="1" ht="14.85" customHeight="1" x14ac:dyDescent="0.25">
      <c r="A61" s="93" t="s">
        <v>93</v>
      </c>
      <c r="B61" s="90">
        <v>1</v>
      </c>
      <c r="C61" s="7">
        <f>SUMIF(H57:H58,"f",C57:C58)</f>
        <v>0</v>
      </c>
      <c r="D61" s="7">
        <f>SUMIF(H57:H58,"f",D57:D58)</f>
        <v>0</v>
      </c>
      <c r="E61" s="7">
        <f>SUMIF(H57:H58,"f",E57:E58)</f>
        <v>0</v>
      </c>
      <c r="F61" s="89" t="s">
        <v>14</v>
      </c>
      <c r="G61" s="90" t="s">
        <v>14</v>
      </c>
      <c r="H61" s="90" t="s">
        <v>14</v>
      </c>
      <c r="I61" s="7">
        <f>SUMIF(H57:H58,"f",I57:I58)</f>
        <v>0</v>
      </c>
      <c r="J61" s="90" t="s">
        <v>14</v>
      </c>
      <c r="K61" s="7">
        <f>SUMIF(H57:H58,"f",K57:K58)</f>
        <v>0</v>
      </c>
      <c r="L61" s="7">
        <f>SUMIF(H57:H58,"f",L57:L58)</f>
        <v>0</v>
      </c>
      <c r="M61" s="7">
        <f>SUMIF(H57:H58,"f",M57:M58)</f>
        <v>0</v>
      </c>
      <c r="N61" s="7">
        <f>SUMIF(H57:H58,"f",N57:N58)</f>
        <v>0</v>
      </c>
      <c r="O61" s="7">
        <f>SUMIF(H57:H58,"f",O57:O58)</f>
        <v>0</v>
      </c>
      <c r="P61" s="90" t="s">
        <v>14</v>
      </c>
      <c r="Q61" s="7">
        <f>SUMIF(H57:H58,"f",Q57:Q58)</f>
        <v>0</v>
      </c>
      <c r="R61" s="7">
        <f>SUMIF(H57:H58,"f",R57:R58)</f>
        <v>0</v>
      </c>
      <c r="S61" s="7">
        <f>SUMIF(H57:H58,"f",S57:S58)</f>
        <v>0</v>
      </c>
      <c r="T61" s="110" t="s">
        <v>14</v>
      </c>
      <c r="U61" s="90" t="s">
        <v>14</v>
      </c>
      <c r="V61" s="90" t="s">
        <v>14</v>
      </c>
      <c r="W61" s="90" t="s">
        <v>14</v>
      </c>
      <c r="X61" s="94" t="s">
        <v>14</v>
      </c>
      <c r="Y61" s="2"/>
      <c r="Z61" s="2"/>
      <c r="AA61" s="2"/>
      <c r="AB61" s="2"/>
    </row>
    <row r="62" spans="1:28" ht="14.85" customHeight="1" x14ac:dyDescent="0.25">
      <c r="A62" s="201" t="s">
        <v>33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3"/>
    </row>
    <row r="63" spans="1:28" ht="14.85" customHeight="1" x14ac:dyDescent="0.25">
      <c r="A63" s="92" t="s">
        <v>159</v>
      </c>
      <c r="B63" s="68">
        <v>1</v>
      </c>
      <c r="C63" s="77">
        <v>0.25</v>
      </c>
      <c r="D63" s="89">
        <f t="shared" ref="D63:D69" si="65">IF(C63&gt;0,K63/(I63/C63),0)</f>
        <v>6.6666666666666666E-2</v>
      </c>
      <c r="E63" s="89">
        <f t="shared" ref="E63:E69" si="66">IF(C63&gt;0,R63/(I63/C63),0)</f>
        <v>0.18333333333333332</v>
      </c>
      <c r="F63" s="74">
        <f t="shared" ref="F63:F69" si="67">IF(U63&gt;0,FLOOR((P63+T63)/U63,0.1),0)</f>
        <v>0</v>
      </c>
      <c r="G63" s="6" t="s">
        <v>16</v>
      </c>
      <c r="H63" s="6" t="s">
        <v>19</v>
      </c>
      <c r="I63" s="75">
        <f>K63+R63</f>
        <v>7.5</v>
      </c>
      <c r="J63" s="10">
        <f>P63+T63</f>
        <v>0</v>
      </c>
      <c r="K63" s="75">
        <f>L63+Q63</f>
        <v>2</v>
      </c>
      <c r="L63" s="75">
        <f>M63+N63</f>
        <v>2</v>
      </c>
      <c r="M63" s="68">
        <v>2</v>
      </c>
      <c r="N63" s="76">
        <f t="shared" ref="N63:N69" si="68">O63+P63</f>
        <v>0</v>
      </c>
      <c r="O63" s="68"/>
      <c r="P63" s="68"/>
      <c r="Q63" s="68"/>
      <c r="R63" s="107">
        <f t="shared" ref="R63:R67" si="69">(C63*U63)-K63</f>
        <v>5.5</v>
      </c>
      <c r="S63" s="108">
        <v>5.5</v>
      </c>
      <c r="T63" s="112">
        <f t="shared" ref="T63:T67" si="70">R63-S63</f>
        <v>0</v>
      </c>
      <c r="U63" s="106">
        <v>30</v>
      </c>
      <c r="V63" s="72">
        <v>100</v>
      </c>
      <c r="W63" s="72"/>
      <c r="X63" s="95"/>
    </row>
    <row r="64" spans="1:28" ht="14.85" customHeight="1" x14ac:dyDescent="0.25">
      <c r="A64" s="92" t="s">
        <v>160</v>
      </c>
      <c r="B64" s="68">
        <v>1</v>
      </c>
      <c r="C64" s="77">
        <v>0.25</v>
      </c>
      <c r="D64" s="89">
        <f t="shared" si="65"/>
        <v>6.6666666666666666E-2</v>
      </c>
      <c r="E64" s="89">
        <f t="shared" si="66"/>
        <v>0.18333333333333332</v>
      </c>
      <c r="F64" s="74">
        <f t="shared" si="67"/>
        <v>0</v>
      </c>
      <c r="G64" s="6" t="s">
        <v>16</v>
      </c>
      <c r="H64" s="6" t="s">
        <v>19</v>
      </c>
      <c r="I64" s="75">
        <f t="shared" ref="I64:I69" si="71">K64+R64</f>
        <v>7.5</v>
      </c>
      <c r="J64" s="10">
        <f t="shared" ref="J64:J69" si="72">P64+T64</f>
        <v>0</v>
      </c>
      <c r="K64" s="75">
        <f t="shared" ref="K64:K69" si="73">L64+Q64</f>
        <v>2</v>
      </c>
      <c r="L64" s="75">
        <f t="shared" ref="L64:L69" si="74">M64+N64</f>
        <v>2</v>
      </c>
      <c r="M64" s="68">
        <v>2</v>
      </c>
      <c r="N64" s="76">
        <f t="shared" si="68"/>
        <v>0</v>
      </c>
      <c r="O64" s="68"/>
      <c r="P64" s="68"/>
      <c r="Q64" s="68"/>
      <c r="R64" s="107">
        <f t="shared" si="69"/>
        <v>5.5</v>
      </c>
      <c r="S64" s="108">
        <v>5.5</v>
      </c>
      <c r="T64" s="112">
        <f t="shared" si="70"/>
        <v>0</v>
      </c>
      <c r="U64" s="106">
        <v>30</v>
      </c>
      <c r="V64" s="72">
        <v>100</v>
      </c>
      <c r="W64" s="72"/>
      <c r="X64" s="95"/>
    </row>
    <row r="65" spans="1:28" ht="14.85" customHeight="1" x14ac:dyDescent="0.25">
      <c r="A65" s="92" t="s">
        <v>161</v>
      </c>
      <c r="B65" s="68">
        <v>1</v>
      </c>
      <c r="C65" s="73">
        <v>0.5</v>
      </c>
      <c r="D65" s="89">
        <f t="shared" si="65"/>
        <v>0.16</v>
      </c>
      <c r="E65" s="89">
        <f t="shared" si="66"/>
        <v>0.34</v>
      </c>
      <c r="F65" s="74">
        <f t="shared" si="67"/>
        <v>0</v>
      </c>
      <c r="G65" s="6" t="s">
        <v>16</v>
      </c>
      <c r="H65" s="6" t="s">
        <v>19</v>
      </c>
      <c r="I65" s="75">
        <f t="shared" si="71"/>
        <v>12.5</v>
      </c>
      <c r="J65" s="10">
        <f t="shared" si="72"/>
        <v>0</v>
      </c>
      <c r="K65" s="75">
        <f t="shared" si="73"/>
        <v>4</v>
      </c>
      <c r="L65" s="75">
        <f t="shared" si="74"/>
        <v>4</v>
      </c>
      <c r="M65" s="68">
        <v>4</v>
      </c>
      <c r="N65" s="76">
        <f t="shared" si="68"/>
        <v>0</v>
      </c>
      <c r="O65" s="68"/>
      <c r="P65" s="68"/>
      <c r="Q65" s="68"/>
      <c r="R65" s="107">
        <f t="shared" si="69"/>
        <v>8.5</v>
      </c>
      <c r="S65" s="108">
        <v>8.5</v>
      </c>
      <c r="T65" s="112">
        <f t="shared" si="70"/>
        <v>0</v>
      </c>
      <c r="U65" s="106">
        <v>25</v>
      </c>
      <c r="V65" s="72">
        <v>100</v>
      </c>
      <c r="W65" s="72"/>
      <c r="X65" s="95"/>
    </row>
    <row r="66" spans="1:28" ht="14.85" customHeight="1" x14ac:dyDescent="0.25">
      <c r="A66" s="92" t="s">
        <v>162</v>
      </c>
      <c r="B66" s="68">
        <v>1</v>
      </c>
      <c r="C66" s="73">
        <v>0.5</v>
      </c>
      <c r="D66" s="89">
        <f t="shared" si="65"/>
        <v>0.16</v>
      </c>
      <c r="E66" s="89">
        <f t="shared" si="66"/>
        <v>0.34</v>
      </c>
      <c r="F66" s="74">
        <f t="shared" si="67"/>
        <v>0</v>
      </c>
      <c r="G66" s="6" t="s">
        <v>16</v>
      </c>
      <c r="H66" s="6" t="s">
        <v>19</v>
      </c>
      <c r="I66" s="75">
        <f t="shared" si="71"/>
        <v>12.5</v>
      </c>
      <c r="J66" s="10">
        <f t="shared" si="72"/>
        <v>0</v>
      </c>
      <c r="K66" s="75">
        <f t="shared" si="73"/>
        <v>4</v>
      </c>
      <c r="L66" s="75">
        <f t="shared" si="74"/>
        <v>4</v>
      </c>
      <c r="M66" s="68">
        <v>4</v>
      </c>
      <c r="N66" s="76">
        <f t="shared" si="68"/>
        <v>0</v>
      </c>
      <c r="O66" s="68"/>
      <c r="P66" s="68"/>
      <c r="Q66" s="68"/>
      <c r="R66" s="107">
        <f t="shared" si="69"/>
        <v>8.5</v>
      </c>
      <c r="S66" s="108">
        <v>8.5</v>
      </c>
      <c r="T66" s="112">
        <f t="shared" si="70"/>
        <v>0</v>
      </c>
      <c r="U66" s="106">
        <v>25</v>
      </c>
      <c r="V66" s="72">
        <v>100</v>
      </c>
      <c r="W66" s="72"/>
      <c r="X66" s="95"/>
    </row>
    <row r="67" spans="1:28" ht="14.85" customHeight="1" x14ac:dyDescent="0.25">
      <c r="A67" s="101" t="s">
        <v>252</v>
      </c>
      <c r="B67" s="68">
        <v>1</v>
      </c>
      <c r="C67" s="73">
        <v>0.5</v>
      </c>
      <c r="D67" s="89">
        <f t="shared" si="65"/>
        <v>0.16</v>
      </c>
      <c r="E67" s="89">
        <f t="shared" si="66"/>
        <v>0.34</v>
      </c>
      <c r="F67" s="74">
        <f t="shared" si="67"/>
        <v>0</v>
      </c>
      <c r="G67" s="6" t="s">
        <v>16</v>
      </c>
      <c r="H67" s="6" t="s">
        <v>19</v>
      </c>
      <c r="I67" s="75">
        <f t="shared" si="71"/>
        <v>12.5</v>
      </c>
      <c r="J67" s="10">
        <f t="shared" si="72"/>
        <v>0</v>
      </c>
      <c r="K67" s="75">
        <f t="shared" si="73"/>
        <v>4</v>
      </c>
      <c r="L67" s="75">
        <f t="shared" si="74"/>
        <v>4</v>
      </c>
      <c r="M67" s="68">
        <v>4</v>
      </c>
      <c r="N67" s="76">
        <f t="shared" si="68"/>
        <v>0</v>
      </c>
      <c r="O67" s="68"/>
      <c r="P67" s="68"/>
      <c r="Q67" s="68"/>
      <c r="R67" s="107">
        <f t="shared" si="69"/>
        <v>8.5</v>
      </c>
      <c r="S67" s="108">
        <v>8.5</v>
      </c>
      <c r="T67" s="112">
        <f t="shared" si="70"/>
        <v>0</v>
      </c>
      <c r="U67" s="106">
        <v>25</v>
      </c>
      <c r="V67" s="72">
        <v>100</v>
      </c>
      <c r="W67" s="72"/>
      <c r="X67" s="95"/>
    </row>
    <row r="68" spans="1:28" ht="14.85" customHeight="1" x14ac:dyDescent="0.25">
      <c r="A68" s="92"/>
      <c r="B68" s="68">
        <v>1</v>
      </c>
      <c r="C68" s="73"/>
      <c r="D68" s="89">
        <f t="shared" si="65"/>
        <v>0</v>
      </c>
      <c r="E68" s="89">
        <f t="shared" si="66"/>
        <v>0</v>
      </c>
      <c r="F68" s="74">
        <f t="shared" si="67"/>
        <v>0</v>
      </c>
      <c r="G68" s="6"/>
      <c r="H68" s="6"/>
      <c r="I68" s="75">
        <f t="shared" si="71"/>
        <v>0</v>
      </c>
      <c r="J68" s="10">
        <f t="shared" si="72"/>
        <v>0</v>
      </c>
      <c r="K68" s="75">
        <f t="shared" si="73"/>
        <v>0</v>
      </c>
      <c r="L68" s="75">
        <f t="shared" si="74"/>
        <v>0</v>
      </c>
      <c r="M68" s="68"/>
      <c r="N68" s="76">
        <f t="shared" si="68"/>
        <v>0</v>
      </c>
      <c r="O68" s="68"/>
      <c r="P68" s="68"/>
      <c r="Q68" s="68"/>
      <c r="R68" s="107">
        <f t="shared" ref="R68:R69" si="75">(C68*U68)-K68</f>
        <v>0</v>
      </c>
      <c r="S68" s="111"/>
      <c r="T68" s="112">
        <f t="shared" ref="T68:T69" si="76">R68-S68</f>
        <v>0</v>
      </c>
      <c r="U68" s="104"/>
      <c r="V68" s="72"/>
      <c r="W68" s="72"/>
      <c r="X68" s="95"/>
    </row>
    <row r="69" spans="1:28" ht="14.85" customHeight="1" x14ac:dyDescent="0.25">
      <c r="A69" s="92"/>
      <c r="B69" s="68">
        <v>1</v>
      </c>
      <c r="C69" s="73"/>
      <c r="D69" s="89">
        <f t="shared" si="65"/>
        <v>0</v>
      </c>
      <c r="E69" s="89">
        <f t="shared" si="66"/>
        <v>0</v>
      </c>
      <c r="F69" s="74">
        <f t="shared" si="67"/>
        <v>0</v>
      </c>
      <c r="G69" s="6"/>
      <c r="H69" s="6"/>
      <c r="I69" s="75">
        <f t="shared" si="71"/>
        <v>0</v>
      </c>
      <c r="J69" s="10">
        <f t="shared" si="72"/>
        <v>0</v>
      </c>
      <c r="K69" s="75">
        <f t="shared" si="73"/>
        <v>0</v>
      </c>
      <c r="L69" s="75">
        <f t="shared" si="74"/>
        <v>0</v>
      </c>
      <c r="M69" s="68"/>
      <c r="N69" s="76">
        <f t="shared" si="68"/>
        <v>0</v>
      </c>
      <c r="O69" s="68"/>
      <c r="P69" s="68"/>
      <c r="Q69" s="68"/>
      <c r="R69" s="107">
        <f t="shared" si="75"/>
        <v>0</v>
      </c>
      <c r="S69" s="111"/>
      <c r="T69" s="112">
        <f t="shared" si="76"/>
        <v>0</v>
      </c>
      <c r="U69" s="104"/>
      <c r="V69" s="72"/>
      <c r="W69" s="72"/>
      <c r="X69" s="95"/>
    </row>
    <row r="70" spans="1:28" s="8" customFormat="1" ht="14.85" customHeight="1" x14ac:dyDescent="0.25">
      <c r="A70" s="93" t="s">
        <v>92</v>
      </c>
      <c r="B70" s="90">
        <v>1</v>
      </c>
      <c r="C70" s="7">
        <f>SUM(C63:C69)</f>
        <v>2</v>
      </c>
      <c r="D70" s="7">
        <f>SUM(D63:D69)</f>
        <v>0.6133333333333334</v>
      </c>
      <c r="E70" s="7">
        <f>SUM(E63:E69)</f>
        <v>1.3866666666666667</v>
      </c>
      <c r="F70" s="89" t="s">
        <v>14</v>
      </c>
      <c r="G70" s="90" t="s">
        <v>14</v>
      </c>
      <c r="H70" s="90" t="s">
        <v>14</v>
      </c>
      <c r="I70" s="7">
        <f>SUM(I63:I69)</f>
        <v>52.5</v>
      </c>
      <c r="J70" s="89" t="s">
        <v>14</v>
      </c>
      <c r="K70" s="7">
        <f t="shared" ref="K70:O70" si="77">SUM(K63:K69)</f>
        <v>16</v>
      </c>
      <c r="L70" s="7">
        <f t="shared" si="77"/>
        <v>16</v>
      </c>
      <c r="M70" s="7">
        <f t="shared" si="77"/>
        <v>16</v>
      </c>
      <c r="N70" s="7">
        <f t="shared" si="77"/>
        <v>0</v>
      </c>
      <c r="O70" s="7">
        <f t="shared" si="77"/>
        <v>0</v>
      </c>
      <c r="P70" s="89" t="s">
        <v>14</v>
      </c>
      <c r="Q70" s="7">
        <f t="shared" ref="Q70:S70" si="78">SUM(Q63:Q69)</f>
        <v>0</v>
      </c>
      <c r="R70" s="7">
        <f t="shared" si="78"/>
        <v>36.5</v>
      </c>
      <c r="S70" s="7">
        <f t="shared" si="78"/>
        <v>36.5</v>
      </c>
      <c r="T70" s="110" t="s">
        <v>14</v>
      </c>
      <c r="U70" s="90" t="s">
        <v>14</v>
      </c>
      <c r="V70" s="90" t="s">
        <v>14</v>
      </c>
      <c r="W70" s="90" t="s">
        <v>14</v>
      </c>
      <c r="X70" s="94" t="s">
        <v>14</v>
      </c>
      <c r="Y70" s="2"/>
      <c r="Z70" s="2"/>
      <c r="AA70" s="2"/>
      <c r="AB70" s="2"/>
    </row>
    <row r="71" spans="1:28" s="8" customFormat="1" ht="14.85" customHeight="1" x14ac:dyDescent="0.25">
      <c r="A71" s="93" t="s">
        <v>27</v>
      </c>
      <c r="B71" s="90">
        <v>1</v>
      </c>
      <c r="C71" s="89" t="s">
        <v>14</v>
      </c>
      <c r="D71" s="89" t="s">
        <v>14</v>
      </c>
      <c r="E71" s="89" t="s">
        <v>14</v>
      </c>
      <c r="F71" s="7">
        <f>SUM(F63:F69)</f>
        <v>0</v>
      </c>
      <c r="G71" s="90" t="s">
        <v>14</v>
      </c>
      <c r="H71" s="90" t="s">
        <v>14</v>
      </c>
      <c r="I71" s="90" t="s">
        <v>14</v>
      </c>
      <c r="J71" s="7">
        <f>SUM(J63:J69)</f>
        <v>0</v>
      </c>
      <c r="K71" s="90" t="s">
        <v>14</v>
      </c>
      <c r="L71" s="90" t="s">
        <v>14</v>
      </c>
      <c r="M71" s="90" t="s">
        <v>14</v>
      </c>
      <c r="N71" s="90" t="s">
        <v>14</v>
      </c>
      <c r="O71" s="90" t="s">
        <v>14</v>
      </c>
      <c r="P71" s="7">
        <f>SUM(P63:P69)</f>
        <v>0</v>
      </c>
      <c r="Q71" s="90" t="s">
        <v>14</v>
      </c>
      <c r="R71" s="110" t="s">
        <v>14</v>
      </c>
      <c r="S71" s="110" t="s">
        <v>14</v>
      </c>
      <c r="T71" s="7">
        <f>SUM(T63:T69)</f>
        <v>0</v>
      </c>
      <c r="U71" s="10" t="s">
        <v>14</v>
      </c>
      <c r="V71" s="90" t="s">
        <v>14</v>
      </c>
      <c r="W71" s="90" t="s">
        <v>14</v>
      </c>
      <c r="X71" s="94" t="s">
        <v>14</v>
      </c>
      <c r="Y71" s="2"/>
      <c r="Z71" s="2"/>
      <c r="AA71" s="2"/>
      <c r="AB71" s="2"/>
    </row>
    <row r="72" spans="1:28" s="8" customFormat="1" ht="14.85" customHeight="1" x14ac:dyDescent="0.25">
      <c r="A72" s="93" t="s">
        <v>93</v>
      </c>
      <c r="B72" s="90">
        <v>1</v>
      </c>
      <c r="C72" s="7">
        <f>SUMIF(H63:H69,"f",C63:C69)</f>
        <v>0</v>
      </c>
      <c r="D72" s="7">
        <f>SUMIF(H63:H69,"f",D63:D69)</f>
        <v>0</v>
      </c>
      <c r="E72" s="7">
        <f>SUMIF(H63:H69,"f",E63:E69)</f>
        <v>0</v>
      </c>
      <c r="F72" s="89" t="s">
        <v>14</v>
      </c>
      <c r="G72" s="90" t="s">
        <v>14</v>
      </c>
      <c r="H72" s="90" t="s">
        <v>14</v>
      </c>
      <c r="I72" s="7">
        <f>SUMIF(H63:H69,"f",I63:I69)</f>
        <v>0</v>
      </c>
      <c r="J72" s="90" t="s">
        <v>14</v>
      </c>
      <c r="K72" s="7">
        <f>SUMIF(H63:H69,"f",K63:K69)</f>
        <v>0</v>
      </c>
      <c r="L72" s="7">
        <f>SUMIF(H63:H69,"f",L63:L69)</f>
        <v>0</v>
      </c>
      <c r="M72" s="7">
        <f>SUMIF(H63:H69,"f",M63:M69)</f>
        <v>0</v>
      </c>
      <c r="N72" s="7">
        <f>SUMIF(H63:H69,"f",N63:N69)</f>
        <v>0</v>
      </c>
      <c r="O72" s="7">
        <f>SUMIF(H63:H69,"f",O63:O69)</f>
        <v>0</v>
      </c>
      <c r="P72" s="90" t="s">
        <v>14</v>
      </c>
      <c r="Q72" s="7">
        <f>SUMIF(H63:H69,"f",Q63:Q69)</f>
        <v>0</v>
      </c>
      <c r="R72" s="7">
        <f>SUMIF(H63:H69,"f",R63:R69)</f>
        <v>0</v>
      </c>
      <c r="S72" s="7">
        <f>SUMIF(H63:H69,"f",S63:S69)</f>
        <v>0</v>
      </c>
      <c r="T72" s="110" t="s">
        <v>14</v>
      </c>
      <c r="U72" s="90" t="s">
        <v>14</v>
      </c>
      <c r="V72" s="90" t="s">
        <v>14</v>
      </c>
      <c r="W72" s="90" t="s">
        <v>14</v>
      </c>
      <c r="X72" s="94" t="s">
        <v>14</v>
      </c>
      <c r="Y72" s="2"/>
      <c r="Z72" s="2"/>
      <c r="AA72" s="2"/>
      <c r="AB72" s="2"/>
    </row>
    <row r="73" spans="1:28" ht="14.85" customHeight="1" x14ac:dyDescent="0.25">
      <c r="A73" s="201" t="s">
        <v>34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3"/>
    </row>
    <row r="74" spans="1:28" ht="14.85" customHeight="1" x14ac:dyDescent="0.25">
      <c r="A74" s="92"/>
      <c r="B74" s="68">
        <v>1</v>
      </c>
      <c r="C74" s="73"/>
      <c r="D74" s="89">
        <f t="shared" ref="D74:D75" si="79">IF(C74&gt;0,K74/(I74/C74),0)</f>
        <v>0</v>
      </c>
      <c r="E74" s="89">
        <f t="shared" ref="E74:E75" si="80">IF(C74&gt;0,R74/(I74/C74),0)</f>
        <v>0</v>
      </c>
      <c r="F74" s="74">
        <f t="shared" ref="F74:F75" si="81">IF(U74&gt;0,FLOOR((P74+T74)/U74,0.1),0)</f>
        <v>0</v>
      </c>
      <c r="G74" s="6"/>
      <c r="H74" s="6"/>
      <c r="I74" s="75">
        <f>K74+R74</f>
        <v>0</v>
      </c>
      <c r="J74" s="10">
        <f>P74+T74</f>
        <v>0</v>
      </c>
      <c r="K74" s="75">
        <f>L74+Q74</f>
        <v>0</v>
      </c>
      <c r="L74" s="75">
        <f>M74+N74</f>
        <v>0</v>
      </c>
      <c r="M74" s="68"/>
      <c r="N74" s="76">
        <f t="shared" ref="N74:N75" si="82">O74+P74</f>
        <v>0</v>
      </c>
      <c r="O74" s="68"/>
      <c r="P74" s="68"/>
      <c r="Q74" s="68"/>
      <c r="R74" s="107">
        <f t="shared" ref="R74:R75" si="83">(C74*U74)-K74</f>
        <v>0</v>
      </c>
      <c r="S74" s="111"/>
      <c r="T74" s="112">
        <f t="shared" ref="T74:T75" si="84">R74-S74</f>
        <v>0</v>
      </c>
      <c r="U74" s="104"/>
      <c r="V74" s="72"/>
      <c r="W74" s="72"/>
      <c r="X74" s="95"/>
    </row>
    <row r="75" spans="1:28" ht="14.85" customHeight="1" x14ac:dyDescent="0.25">
      <c r="A75" s="92"/>
      <c r="B75" s="68">
        <v>1</v>
      </c>
      <c r="C75" s="73"/>
      <c r="D75" s="89">
        <f t="shared" si="79"/>
        <v>0</v>
      </c>
      <c r="E75" s="89">
        <f t="shared" si="80"/>
        <v>0</v>
      </c>
      <c r="F75" s="74">
        <f t="shared" si="81"/>
        <v>0</v>
      </c>
      <c r="G75" s="6"/>
      <c r="H75" s="6"/>
      <c r="I75" s="75">
        <f t="shared" ref="I75" si="85">K75+R75</f>
        <v>0</v>
      </c>
      <c r="J75" s="10">
        <f t="shared" ref="J75" si="86">P75+T75</f>
        <v>0</v>
      </c>
      <c r="K75" s="75">
        <f t="shared" ref="K75" si="87">L75+Q75</f>
        <v>0</v>
      </c>
      <c r="L75" s="75">
        <f t="shared" ref="L75" si="88">M75+N75</f>
        <v>0</v>
      </c>
      <c r="M75" s="68"/>
      <c r="N75" s="76">
        <f t="shared" si="82"/>
        <v>0</v>
      </c>
      <c r="O75" s="68"/>
      <c r="P75" s="68"/>
      <c r="Q75" s="68"/>
      <c r="R75" s="107">
        <f t="shared" si="83"/>
        <v>0</v>
      </c>
      <c r="S75" s="111"/>
      <c r="T75" s="112">
        <f t="shared" si="84"/>
        <v>0</v>
      </c>
      <c r="U75" s="104"/>
      <c r="V75" s="72"/>
      <c r="W75" s="72"/>
      <c r="X75" s="95"/>
    </row>
    <row r="76" spans="1:28" s="8" customFormat="1" ht="14.85" customHeight="1" x14ac:dyDescent="0.25">
      <c r="A76" s="93" t="s">
        <v>92</v>
      </c>
      <c r="B76" s="90">
        <v>1</v>
      </c>
      <c r="C76" s="7">
        <f>SUM(C74:C75)</f>
        <v>0</v>
      </c>
      <c r="D76" s="7">
        <f>SUM(D74:D75)</f>
        <v>0</v>
      </c>
      <c r="E76" s="7">
        <f>SUM(E74:E75)</f>
        <v>0</v>
      </c>
      <c r="F76" s="89" t="s">
        <v>14</v>
      </c>
      <c r="G76" s="90" t="s">
        <v>14</v>
      </c>
      <c r="H76" s="90" t="s">
        <v>14</v>
      </c>
      <c r="I76" s="7">
        <f>SUM(I74:I75)</f>
        <v>0</v>
      </c>
      <c r="J76" s="89" t="s">
        <v>14</v>
      </c>
      <c r="K76" s="7">
        <f>SUM(K74:K75)</f>
        <v>0</v>
      </c>
      <c r="L76" s="7">
        <f>SUM(L74:L75)</f>
        <v>0</v>
      </c>
      <c r="M76" s="7">
        <f>SUM(M74:M75)</f>
        <v>0</v>
      </c>
      <c r="N76" s="7">
        <f>SUM(N74:N75)</f>
        <v>0</v>
      </c>
      <c r="O76" s="7">
        <f>SUM(O74:O75)</f>
        <v>0</v>
      </c>
      <c r="P76" s="89" t="s">
        <v>14</v>
      </c>
      <c r="Q76" s="7">
        <f>SUM(Q74:Q75)</f>
        <v>0</v>
      </c>
      <c r="R76" s="7">
        <f>SUM(R74:R75)</f>
        <v>0</v>
      </c>
      <c r="S76" s="7">
        <f>SUM(S74:S75)</f>
        <v>0</v>
      </c>
      <c r="T76" s="110" t="s">
        <v>14</v>
      </c>
      <c r="U76" s="90" t="s">
        <v>14</v>
      </c>
      <c r="V76" s="90" t="s">
        <v>14</v>
      </c>
      <c r="W76" s="90" t="s">
        <v>14</v>
      </c>
      <c r="X76" s="94" t="s">
        <v>14</v>
      </c>
      <c r="Y76" s="2"/>
      <c r="Z76" s="2"/>
      <c r="AA76" s="2"/>
      <c r="AB76" s="2"/>
    </row>
    <row r="77" spans="1:28" s="8" customFormat="1" ht="14.85" customHeight="1" x14ac:dyDescent="0.25">
      <c r="A77" s="93" t="s">
        <v>27</v>
      </c>
      <c r="B77" s="90">
        <v>1</v>
      </c>
      <c r="C77" s="89" t="s">
        <v>14</v>
      </c>
      <c r="D77" s="89" t="s">
        <v>14</v>
      </c>
      <c r="E77" s="89" t="s">
        <v>14</v>
      </c>
      <c r="F77" s="7">
        <f>SUM(F74:F75)</f>
        <v>0</v>
      </c>
      <c r="G77" s="90" t="s">
        <v>14</v>
      </c>
      <c r="H77" s="90" t="s">
        <v>14</v>
      </c>
      <c r="I77" s="90" t="s">
        <v>14</v>
      </c>
      <c r="J77" s="7">
        <f>SUM(J74:J75)</f>
        <v>0</v>
      </c>
      <c r="K77" s="90" t="s">
        <v>14</v>
      </c>
      <c r="L77" s="90" t="s">
        <v>14</v>
      </c>
      <c r="M77" s="90" t="s">
        <v>14</v>
      </c>
      <c r="N77" s="90" t="s">
        <v>14</v>
      </c>
      <c r="O77" s="90" t="s">
        <v>14</v>
      </c>
      <c r="P77" s="7">
        <f>SUM(P74:P75)</f>
        <v>0</v>
      </c>
      <c r="Q77" s="90" t="s">
        <v>14</v>
      </c>
      <c r="R77" s="110" t="s">
        <v>14</v>
      </c>
      <c r="S77" s="110" t="s">
        <v>14</v>
      </c>
      <c r="T77" s="7">
        <f>SUM(T74:T75)</f>
        <v>0</v>
      </c>
      <c r="U77" s="10" t="s">
        <v>14</v>
      </c>
      <c r="V77" s="90" t="s">
        <v>14</v>
      </c>
      <c r="W77" s="90" t="s">
        <v>14</v>
      </c>
      <c r="X77" s="94" t="s">
        <v>14</v>
      </c>
      <c r="Y77" s="2"/>
      <c r="Z77" s="2"/>
      <c r="AA77" s="2"/>
      <c r="AB77" s="2"/>
    </row>
    <row r="78" spans="1:28" s="8" customFormat="1" ht="15" customHeight="1" x14ac:dyDescent="0.25">
      <c r="A78" s="93" t="s">
        <v>93</v>
      </c>
      <c r="B78" s="90">
        <v>1</v>
      </c>
      <c r="C78" s="7">
        <f>SUMIF(H74:H75,"f",C74:C75)</f>
        <v>0</v>
      </c>
      <c r="D78" s="7">
        <f>SUMIF(H74:H75,"f",D74:D75)</f>
        <v>0</v>
      </c>
      <c r="E78" s="7">
        <f>SUMIF(H74:H75,"f",E74:E75)</f>
        <v>0</v>
      </c>
      <c r="F78" s="89" t="s">
        <v>14</v>
      </c>
      <c r="G78" s="90" t="s">
        <v>14</v>
      </c>
      <c r="H78" s="90" t="s">
        <v>14</v>
      </c>
      <c r="I78" s="7">
        <f>SUMIF(H74:H75,"f",I74:I75)</f>
        <v>0</v>
      </c>
      <c r="J78" s="90" t="s">
        <v>14</v>
      </c>
      <c r="K78" s="7">
        <f>SUMIF(H74:H75,"f",K74:K75)</f>
        <v>0</v>
      </c>
      <c r="L78" s="7">
        <f>SUMIF(H74:H75,"f",L74:L75)</f>
        <v>0</v>
      </c>
      <c r="M78" s="7">
        <f>SUMIF(H74:H75,"f",M74:M75)</f>
        <v>0</v>
      </c>
      <c r="N78" s="7">
        <f>SUMIF(H74:H75,"f",N74:N75)</f>
        <v>0</v>
      </c>
      <c r="O78" s="7">
        <f>SUMIF(H74:H75,"f",O74:O75)</f>
        <v>0</v>
      </c>
      <c r="P78" s="90" t="s">
        <v>14</v>
      </c>
      <c r="Q78" s="7">
        <f>SUMIF(H74:H75,"f",Q74:Q75)</f>
        <v>0</v>
      </c>
      <c r="R78" s="7">
        <f>SUMIF(H74:H75,"f",R74:R75)</f>
        <v>0</v>
      </c>
      <c r="S78" s="7">
        <f>SUMIF(H74:H75,"f",S74:S75)</f>
        <v>0</v>
      </c>
      <c r="T78" s="110" t="s">
        <v>14</v>
      </c>
      <c r="U78" s="90" t="s">
        <v>14</v>
      </c>
      <c r="V78" s="90" t="s">
        <v>14</v>
      </c>
      <c r="W78" s="90" t="s">
        <v>14</v>
      </c>
      <c r="X78" s="94" t="s">
        <v>14</v>
      </c>
      <c r="Y78" s="2"/>
      <c r="Z78" s="2"/>
      <c r="AA78" s="2"/>
      <c r="AB78" s="2"/>
    </row>
    <row r="79" spans="1:28" s="12" customFormat="1" ht="17.25" x14ac:dyDescent="0.3">
      <c r="A79" s="96" t="s">
        <v>90</v>
      </c>
      <c r="B79" s="78">
        <v>1</v>
      </c>
      <c r="C79" s="79">
        <f>SUM(C22,C33,C47,C53,C59,C70,C76)</f>
        <v>30</v>
      </c>
      <c r="D79" s="79">
        <f>SUM(D22,D33,D47,D53,D59,D70,D76)</f>
        <v>15.209344729344728</v>
      </c>
      <c r="E79" s="79">
        <f>SUM(E22,E33,E47,E53,E59,E70,E76)</f>
        <v>14.790655270655272</v>
      </c>
      <c r="F79" s="79">
        <f>SUM(F23,F34,F48,F54,F60,F71,F77)</f>
        <v>7.5000000000000009</v>
      </c>
      <c r="G79" s="80" t="s">
        <v>14</v>
      </c>
      <c r="H79" s="80" t="s">
        <v>14</v>
      </c>
      <c r="I79" s="79">
        <f>SUM(I22,I33,I47,I53,I59,I70,I76)</f>
        <v>785.5</v>
      </c>
      <c r="J79" s="79">
        <f>SUM(J23,J34,J48,J54,J60,J71,J77)</f>
        <v>199</v>
      </c>
      <c r="K79" s="79">
        <f>SUM(K22,K33,K47,K53,K59,K70,K76)</f>
        <v>398</v>
      </c>
      <c r="L79" s="79">
        <f>SUM(L22,L33,L47,L53,L59,L70,L76)</f>
        <v>376</v>
      </c>
      <c r="M79" s="79">
        <f>SUM(M22,M33,M47,M53,M59,M70,M76)</f>
        <v>166</v>
      </c>
      <c r="N79" s="79">
        <f>SUM(N22,N33,N47,N53,N59,N70,N76)</f>
        <v>210</v>
      </c>
      <c r="O79" s="79">
        <f>SUM(O22,O33,O47,O53,O59,O70,O76)</f>
        <v>35</v>
      </c>
      <c r="P79" s="79">
        <f>SUM(P23,P34,P48,P54,P60,P71,P77)</f>
        <v>175</v>
      </c>
      <c r="Q79" s="79">
        <f>SUM(Q22,Q33,Q47,Q53,Q59,Q70,Q76)</f>
        <v>22</v>
      </c>
      <c r="R79" s="79">
        <f>SUM(R22,R33,R47,R53,R59,R70,R76)</f>
        <v>387.5</v>
      </c>
      <c r="S79" s="79">
        <f>SUM(S22,S33,S47,S53,S59,S70,S76)</f>
        <v>363.5</v>
      </c>
      <c r="T79" s="79">
        <f>SUM(T23,T34,T48,T54,T60,T71,T77)</f>
        <v>24</v>
      </c>
      <c r="U79" s="80" t="s">
        <v>14</v>
      </c>
      <c r="V79" s="80" t="s">
        <v>14</v>
      </c>
      <c r="W79" s="80" t="s">
        <v>14</v>
      </c>
      <c r="X79" s="97" t="s">
        <v>14</v>
      </c>
      <c r="Y79" s="11"/>
      <c r="Z79" s="2"/>
      <c r="AA79" s="2"/>
      <c r="AB79" s="2"/>
    </row>
    <row r="80" spans="1:28" ht="25.35" customHeight="1" x14ac:dyDescent="0.25">
      <c r="A80" s="207" t="s">
        <v>94</v>
      </c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9"/>
    </row>
    <row r="81" spans="1:24" x14ac:dyDescent="0.25">
      <c r="A81" s="201" t="s">
        <v>29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3"/>
    </row>
    <row r="82" spans="1:24" x14ac:dyDescent="0.25">
      <c r="A82" s="92" t="s">
        <v>257</v>
      </c>
      <c r="B82" s="70">
        <v>2</v>
      </c>
      <c r="C82" s="69">
        <v>2</v>
      </c>
      <c r="D82" s="89">
        <f t="shared" ref="D82:D85" si="89">IF(C82&gt;0,K82/(I82/C82),0)</f>
        <v>1.0333333333333334</v>
      </c>
      <c r="E82" s="89">
        <f t="shared" ref="E82:E85" si="90">IF(C82&gt;0,R82/(I82/C82),0)</f>
        <v>0.96666666666666667</v>
      </c>
      <c r="F82" s="89">
        <f t="shared" ref="F82:F85" si="91">IF(U82&gt;0,FLOOR((P82+T82)/U82,0.1),0)</f>
        <v>1</v>
      </c>
      <c r="G82" s="58" t="s">
        <v>21</v>
      </c>
      <c r="H82" s="58" t="s">
        <v>20</v>
      </c>
      <c r="I82" s="10">
        <f>K82+R82</f>
        <v>60</v>
      </c>
      <c r="J82" s="10">
        <f>P82+T82</f>
        <v>30</v>
      </c>
      <c r="K82" s="10">
        <f>L82+Q82</f>
        <v>31</v>
      </c>
      <c r="L82" s="10">
        <f>M82+N82</f>
        <v>30</v>
      </c>
      <c r="M82" s="70"/>
      <c r="N82" s="90">
        <f t="shared" ref="N82:N85" si="92">O82+P82</f>
        <v>30</v>
      </c>
      <c r="O82" s="70"/>
      <c r="P82" s="70">
        <v>30</v>
      </c>
      <c r="Q82" s="70">
        <v>1</v>
      </c>
      <c r="R82" s="107">
        <f t="shared" ref="R82:R85" si="93">(C82*U82)-K82</f>
        <v>29</v>
      </c>
      <c r="S82" s="111">
        <v>29</v>
      </c>
      <c r="T82" s="112">
        <f t="shared" ref="T82:T85" si="94">R82-S82</f>
        <v>0</v>
      </c>
      <c r="U82" s="103">
        <v>30</v>
      </c>
      <c r="V82" s="71">
        <v>100</v>
      </c>
      <c r="W82" s="71"/>
      <c r="X82" s="91"/>
    </row>
    <row r="83" spans="1:24" ht="26.25" x14ac:dyDescent="0.25">
      <c r="A83" s="98" t="s">
        <v>209</v>
      </c>
      <c r="B83" s="70">
        <v>2</v>
      </c>
      <c r="C83" s="69">
        <v>2</v>
      </c>
      <c r="D83" s="89">
        <f t="shared" si="89"/>
        <v>1</v>
      </c>
      <c r="E83" s="89">
        <f t="shared" si="90"/>
        <v>1</v>
      </c>
      <c r="F83" s="89">
        <f t="shared" si="91"/>
        <v>0</v>
      </c>
      <c r="G83" s="58" t="s">
        <v>21</v>
      </c>
      <c r="H83" s="58" t="s">
        <v>20</v>
      </c>
      <c r="I83" s="10">
        <f t="shared" ref="I83:I85" si="95">K83+R83</f>
        <v>60</v>
      </c>
      <c r="J83" s="10">
        <f t="shared" ref="J83:J85" si="96">P83+T83</f>
        <v>0</v>
      </c>
      <c r="K83" s="10">
        <f t="shared" ref="K83:K85" si="97">L83+Q83</f>
        <v>30</v>
      </c>
      <c r="L83" s="10">
        <f t="shared" ref="L83:L85" si="98">M83+N83</f>
        <v>30</v>
      </c>
      <c r="M83" s="70">
        <v>30</v>
      </c>
      <c r="N83" s="90">
        <f t="shared" si="92"/>
        <v>0</v>
      </c>
      <c r="O83" s="70"/>
      <c r="P83" s="70"/>
      <c r="Q83" s="70"/>
      <c r="R83" s="107">
        <f t="shared" si="93"/>
        <v>30</v>
      </c>
      <c r="S83" s="111">
        <v>30</v>
      </c>
      <c r="T83" s="112">
        <f t="shared" si="94"/>
        <v>0</v>
      </c>
      <c r="U83" s="103">
        <v>30</v>
      </c>
      <c r="V83" s="71">
        <v>100</v>
      </c>
      <c r="W83" s="71"/>
      <c r="X83" s="91"/>
    </row>
    <row r="84" spans="1:24" x14ac:dyDescent="0.25">
      <c r="A84" s="92"/>
      <c r="B84" s="68">
        <v>2</v>
      </c>
      <c r="C84" s="73"/>
      <c r="D84" s="89">
        <f t="shared" si="89"/>
        <v>0</v>
      </c>
      <c r="E84" s="89">
        <f t="shared" si="90"/>
        <v>0</v>
      </c>
      <c r="F84" s="74">
        <f t="shared" si="91"/>
        <v>0</v>
      </c>
      <c r="G84" s="6"/>
      <c r="H84" s="6"/>
      <c r="I84" s="75">
        <f t="shared" si="95"/>
        <v>0</v>
      </c>
      <c r="J84" s="10">
        <f t="shared" si="96"/>
        <v>0</v>
      </c>
      <c r="K84" s="75">
        <f t="shared" si="97"/>
        <v>0</v>
      </c>
      <c r="L84" s="75">
        <f t="shared" si="98"/>
        <v>0</v>
      </c>
      <c r="M84" s="68"/>
      <c r="N84" s="76">
        <f t="shared" si="92"/>
        <v>0</v>
      </c>
      <c r="O84" s="68"/>
      <c r="P84" s="68"/>
      <c r="Q84" s="68"/>
      <c r="R84" s="107">
        <f t="shared" si="93"/>
        <v>0</v>
      </c>
      <c r="S84" s="111"/>
      <c r="T84" s="112">
        <f t="shared" si="94"/>
        <v>0</v>
      </c>
      <c r="U84" s="104"/>
      <c r="V84" s="72"/>
      <c r="W84" s="72"/>
      <c r="X84" s="95"/>
    </row>
    <row r="85" spans="1:24" x14ac:dyDescent="0.25">
      <c r="A85" s="92"/>
      <c r="B85" s="68">
        <v>2</v>
      </c>
      <c r="C85" s="73"/>
      <c r="D85" s="89">
        <f t="shared" si="89"/>
        <v>0</v>
      </c>
      <c r="E85" s="89">
        <f t="shared" si="90"/>
        <v>0</v>
      </c>
      <c r="F85" s="74">
        <f t="shared" si="91"/>
        <v>0</v>
      </c>
      <c r="G85" s="6"/>
      <c r="H85" s="6"/>
      <c r="I85" s="75">
        <f t="shared" si="95"/>
        <v>0</v>
      </c>
      <c r="J85" s="10">
        <f t="shared" si="96"/>
        <v>0</v>
      </c>
      <c r="K85" s="75">
        <f t="shared" si="97"/>
        <v>0</v>
      </c>
      <c r="L85" s="75">
        <f t="shared" si="98"/>
        <v>0</v>
      </c>
      <c r="M85" s="68"/>
      <c r="N85" s="76">
        <f t="shared" si="92"/>
        <v>0</v>
      </c>
      <c r="O85" s="68"/>
      <c r="P85" s="68"/>
      <c r="Q85" s="68"/>
      <c r="R85" s="107">
        <f t="shared" si="93"/>
        <v>0</v>
      </c>
      <c r="S85" s="111"/>
      <c r="T85" s="112">
        <f t="shared" si="94"/>
        <v>0</v>
      </c>
      <c r="U85" s="104"/>
      <c r="V85" s="72"/>
      <c r="W85" s="72"/>
      <c r="X85" s="95"/>
    </row>
    <row r="86" spans="1:24" x14ac:dyDescent="0.25">
      <c r="A86" s="93" t="s">
        <v>92</v>
      </c>
      <c r="B86" s="90">
        <v>2</v>
      </c>
      <c r="C86" s="7">
        <f>SUM(C82:C85)</f>
        <v>4</v>
      </c>
      <c r="D86" s="7">
        <f>SUM(D82:D85)</f>
        <v>2.0333333333333332</v>
      </c>
      <c r="E86" s="7">
        <f>SUM(E82:E85)</f>
        <v>1.9666666666666668</v>
      </c>
      <c r="F86" s="89" t="s">
        <v>14</v>
      </c>
      <c r="G86" s="90" t="s">
        <v>14</v>
      </c>
      <c r="H86" s="90" t="s">
        <v>14</v>
      </c>
      <c r="I86" s="7">
        <f>SUM(I82:I85)</f>
        <v>120</v>
      </c>
      <c r="J86" s="89" t="s">
        <v>14</v>
      </c>
      <c r="K86" s="7">
        <f>SUM(K82:K85)</f>
        <v>61</v>
      </c>
      <c r="L86" s="7">
        <f>SUM(L82:L85)</f>
        <v>60</v>
      </c>
      <c r="M86" s="7">
        <f>SUM(M82:M85)</f>
        <v>30</v>
      </c>
      <c r="N86" s="7">
        <f>SUM(N82:N85)</f>
        <v>30</v>
      </c>
      <c r="O86" s="7">
        <f>SUM(O82:O85)</f>
        <v>0</v>
      </c>
      <c r="P86" s="89" t="s">
        <v>14</v>
      </c>
      <c r="Q86" s="7">
        <f>SUM(Q82:Q85)</f>
        <v>1</v>
      </c>
      <c r="R86" s="7">
        <f>SUM(R82:R85)</f>
        <v>59</v>
      </c>
      <c r="S86" s="7">
        <f>SUM(S82:S85)</f>
        <v>59</v>
      </c>
      <c r="T86" s="110" t="s">
        <v>14</v>
      </c>
      <c r="U86" s="90" t="s">
        <v>14</v>
      </c>
      <c r="V86" s="90" t="s">
        <v>14</v>
      </c>
      <c r="W86" s="90" t="s">
        <v>14</v>
      </c>
      <c r="X86" s="94" t="s">
        <v>14</v>
      </c>
    </row>
    <row r="87" spans="1:24" x14ac:dyDescent="0.25">
      <c r="A87" s="93" t="s">
        <v>27</v>
      </c>
      <c r="B87" s="90">
        <v>2</v>
      </c>
      <c r="C87" s="89" t="s">
        <v>14</v>
      </c>
      <c r="D87" s="89" t="s">
        <v>14</v>
      </c>
      <c r="E87" s="89" t="s">
        <v>14</v>
      </c>
      <c r="F87" s="7">
        <f>SUM(F82:F85)</f>
        <v>1</v>
      </c>
      <c r="G87" s="90" t="s">
        <v>14</v>
      </c>
      <c r="H87" s="90" t="s">
        <v>14</v>
      </c>
      <c r="I87" s="90" t="s">
        <v>14</v>
      </c>
      <c r="J87" s="7">
        <f>SUM(J82:J85)</f>
        <v>30</v>
      </c>
      <c r="K87" s="90" t="s">
        <v>14</v>
      </c>
      <c r="L87" s="90" t="s">
        <v>14</v>
      </c>
      <c r="M87" s="90" t="s">
        <v>14</v>
      </c>
      <c r="N87" s="90" t="s">
        <v>14</v>
      </c>
      <c r="O87" s="90" t="s">
        <v>14</v>
      </c>
      <c r="P87" s="7">
        <f>SUM(P82:P85)</f>
        <v>30</v>
      </c>
      <c r="Q87" s="90" t="s">
        <v>14</v>
      </c>
      <c r="R87" s="110" t="s">
        <v>14</v>
      </c>
      <c r="S87" s="110" t="s">
        <v>14</v>
      </c>
      <c r="T87" s="7">
        <f>SUM(T82:T85)</f>
        <v>0</v>
      </c>
      <c r="U87" s="10" t="s">
        <v>14</v>
      </c>
      <c r="V87" s="90" t="s">
        <v>14</v>
      </c>
      <c r="W87" s="90" t="s">
        <v>14</v>
      </c>
      <c r="X87" s="94" t="s">
        <v>14</v>
      </c>
    </row>
    <row r="88" spans="1:24" x14ac:dyDescent="0.25">
      <c r="A88" s="93" t="s">
        <v>93</v>
      </c>
      <c r="B88" s="90">
        <v>2</v>
      </c>
      <c r="C88" s="7">
        <f>SUMIF(H82:H85,"f",C82:C85)</f>
        <v>4</v>
      </c>
      <c r="D88" s="7">
        <f>SUMIF(H82:H85,"f",D82:D85)</f>
        <v>2.0333333333333332</v>
      </c>
      <c r="E88" s="7">
        <f>SUMIF(H82:H85,"f",E82:E85)</f>
        <v>1.9666666666666668</v>
      </c>
      <c r="F88" s="89" t="s">
        <v>14</v>
      </c>
      <c r="G88" s="90" t="s">
        <v>14</v>
      </c>
      <c r="H88" s="90" t="s">
        <v>14</v>
      </c>
      <c r="I88" s="7">
        <f>SUMIF(H82:H85,"f",I82:I85)</f>
        <v>120</v>
      </c>
      <c r="J88" s="90" t="s">
        <v>14</v>
      </c>
      <c r="K88" s="7">
        <f>SUMIF(H82:H85,"f",K82:K85)</f>
        <v>61</v>
      </c>
      <c r="L88" s="7">
        <f>SUMIF(H82:H85,"f",L82:L85)</f>
        <v>60</v>
      </c>
      <c r="M88" s="7">
        <f>SUMIF(H82:H85,"f",M82:M85)</f>
        <v>30</v>
      </c>
      <c r="N88" s="7">
        <f>SUMIF(H82:H85,"f",N82:N85)</f>
        <v>30</v>
      </c>
      <c r="O88" s="7">
        <f>SUMIF(H82:H85,"f",O82:O85)</f>
        <v>0</v>
      </c>
      <c r="P88" s="90" t="s">
        <v>14</v>
      </c>
      <c r="Q88" s="7">
        <f>SUMIF(H82:H85,"f",Q82:Q85)</f>
        <v>1</v>
      </c>
      <c r="R88" s="7">
        <f>SUMIF(H82:H85,"f",R82:R85)</f>
        <v>59</v>
      </c>
      <c r="S88" s="7">
        <f>SUMIF(H82:H85,"f",S82:S85)</f>
        <v>59</v>
      </c>
      <c r="T88" s="110" t="s">
        <v>14</v>
      </c>
      <c r="U88" s="90" t="s">
        <v>14</v>
      </c>
      <c r="V88" s="90" t="s">
        <v>14</v>
      </c>
      <c r="W88" s="90" t="s">
        <v>14</v>
      </c>
      <c r="X88" s="94" t="s">
        <v>14</v>
      </c>
    </row>
    <row r="89" spans="1:24" x14ac:dyDescent="0.25">
      <c r="A89" s="201" t="s">
        <v>30</v>
      </c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3"/>
    </row>
    <row r="90" spans="1:24" x14ac:dyDescent="0.25">
      <c r="A90" s="92" t="s">
        <v>163</v>
      </c>
      <c r="B90" s="68">
        <v>2</v>
      </c>
      <c r="C90" s="73">
        <v>3</v>
      </c>
      <c r="D90" s="89">
        <f t="shared" ref="D90:D96" si="99">IF(C90&gt;0,K90/(I90/C90),0)</f>
        <v>1.5925925925925926</v>
      </c>
      <c r="E90" s="89">
        <f t="shared" ref="E90:E96" si="100">IF(C90&gt;0,R90/(I90/C90),0)</f>
        <v>1.4074074074074074</v>
      </c>
      <c r="F90" s="74">
        <f t="shared" ref="F90:F96" si="101">IF(U90&gt;0,FLOOR((P90+T90)/U90,0.1),0)</f>
        <v>1.1000000000000001</v>
      </c>
      <c r="G90" s="6" t="s">
        <v>21</v>
      </c>
      <c r="H90" s="6" t="s">
        <v>19</v>
      </c>
      <c r="I90" s="75">
        <f>K90+R90</f>
        <v>81</v>
      </c>
      <c r="J90" s="10">
        <f>P90+T90</f>
        <v>30</v>
      </c>
      <c r="K90" s="75">
        <f>L90+Q90</f>
        <v>43</v>
      </c>
      <c r="L90" s="75">
        <f>M90+N90</f>
        <v>40</v>
      </c>
      <c r="M90" s="68">
        <v>10</v>
      </c>
      <c r="N90" s="76">
        <f t="shared" ref="N90:N96" si="102">O90+P90</f>
        <v>30</v>
      </c>
      <c r="O90" s="68"/>
      <c r="P90" s="68">
        <v>30</v>
      </c>
      <c r="Q90" s="68">
        <v>3</v>
      </c>
      <c r="R90" s="107">
        <f t="shared" ref="R90:R96" si="103">(C90*U90)-K90</f>
        <v>38</v>
      </c>
      <c r="S90" s="108">
        <v>38</v>
      </c>
      <c r="T90" s="112">
        <f t="shared" ref="T90:T96" si="104">R90-S90</f>
        <v>0</v>
      </c>
      <c r="U90" s="103">
        <v>27</v>
      </c>
      <c r="V90" s="72">
        <v>100</v>
      </c>
      <c r="W90" s="72"/>
      <c r="X90" s="95"/>
    </row>
    <row r="91" spans="1:24" x14ac:dyDescent="0.25">
      <c r="A91" s="125" t="s">
        <v>261</v>
      </c>
      <c r="B91" s="68">
        <v>2</v>
      </c>
      <c r="C91" s="73">
        <v>4.5</v>
      </c>
      <c r="D91" s="89">
        <f t="shared" si="99"/>
        <v>1.7857142857142858</v>
      </c>
      <c r="E91" s="89">
        <f t="shared" si="100"/>
        <v>2.7142857142857144</v>
      </c>
      <c r="F91" s="74">
        <f t="shared" si="101"/>
        <v>1</v>
      </c>
      <c r="G91" s="6" t="s">
        <v>17</v>
      </c>
      <c r="H91" s="6" t="s">
        <v>19</v>
      </c>
      <c r="I91" s="75">
        <f t="shared" ref="I91:I96" si="105">K91+R91</f>
        <v>126</v>
      </c>
      <c r="J91" s="10">
        <f t="shared" ref="J91:J96" si="106">P91+T91</f>
        <v>30</v>
      </c>
      <c r="K91" s="75">
        <f t="shared" ref="K91:K96" si="107">L91+Q91</f>
        <v>50</v>
      </c>
      <c r="L91" s="75">
        <f t="shared" ref="L91:L96" si="108">M91+N91</f>
        <v>45</v>
      </c>
      <c r="M91" s="68">
        <v>15</v>
      </c>
      <c r="N91" s="76">
        <f t="shared" si="102"/>
        <v>30</v>
      </c>
      <c r="O91" s="68"/>
      <c r="P91" s="68">
        <v>30</v>
      </c>
      <c r="Q91" s="68">
        <v>5</v>
      </c>
      <c r="R91" s="107">
        <f t="shared" si="103"/>
        <v>76</v>
      </c>
      <c r="S91" s="108">
        <v>76</v>
      </c>
      <c r="T91" s="112">
        <f t="shared" si="104"/>
        <v>0</v>
      </c>
      <c r="U91" s="103">
        <v>28</v>
      </c>
      <c r="V91" s="72">
        <v>100</v>
      </c>
      <c r="W91" s="72"/>
      <c r="X91" s="95"/>
    </row>
    <row r="92" spans="1:24" x14ac:dyDescent="0.25">
      <c r="A92" s="92"/>
      <c r="B92" s="68">
        <v>2</v>
      </c>
      <c r="C92" s="73"/>
      <c r="D92" s="89">
        <f t="shared" si="99"/>
        <v>0</v>
      </c>
      <c r="E92" s="89">
        <f t="shared" si="100"/>
        <v>0</v>
      </c>
      <c r="F92" s="74">
        <f t="shared" si="101"/>
        <v>0</v>
      </c>
      <c r="G92" s="6"/>
      <c r="H92" s="6"/>
      <c r="I92" s="75">
        <f t="shared" si="105"/>
        <v>0</v>
      </c>
      <c r="J92" s="10">
        <f t="shared" si="106"/>
        <v>0</v>
      </c>
      <c r="K92" s="75">
        <f t="shared" si="107"/>
        <v>0</v>
      </c>
      <c r="L92" s="75">
        <f t="shared" si="108"/>
        <v>0</v>
      </c>
      <c r="M92" s="68"/>
      <c r="N92" s="76">
        <f t="shared" si="102"/>
        <v>0</v>
      </c>
      <c r="O92" s="68"/>
      <c r="P92" s="68"/>
      <c r="Q92" s="68"/>
      <c r="R92" s="107">
        <f t="shared" si="103"/>
        <v>0</v>
      </c>
      <c r="S92" s="111"/>
      <c r="T92" s="112">
        <f t="shared" si="104"/>
        <v>0</v>
      </c>
      <c r="U92" s="104"/>
      <c r="V92" s="72"/>
      <c r="W92" s="72"/>
      <c r="X92" s="95"/>
    </row>
    <row r="93" spans="1:24" x14ac:dyDescent="0.25">
      <c r="A93" s="92"/>
      <c r="B93" s="68">
        <v>2</v>
      </c>
      <c r="C93" s="73"/>
      <c r="D93" s="89">
        <f t="shared" si="99"/>
        <v>0</v>
      </c>
      <c r="E93" s="89">
        <f t="shared" si="100"/>
        <v>0</v>
      </c>
      <c r="F93" s="74">
        <f t="shared" si="101"/>
        <v>0</v>
      </c>
      <c r="G93" s="6"/>
      <c r="H93" s="6"/>
      <c r="I93" s="75">
        <f t="shared" si="105"/>
        <v>0</v>
      </c>
      <c r="J93" s="10">
        <f t="shared" si="106"/>
        <v>0</v>
      </c>
      <c r="K93" s="75">
        <f t="shared" si="107"/>
        <v>0</v>
      </c>
      <c r="L93" s="75">
        <f t="shared" si="108"/>
        <v>0</v>
      </c>
      <c r="M93" s="68"/>
      <c r="N93" s="76">
        <f t="shared" si="102"/>
        <v>0</v>
      </c>
      <c r="O93" s="68"/>
      <c r="P93" s="68"/>
      <c r="Q93" s="68"/>
      <c r="R93" s="107">
        <f t="shared" si="103"/>
        <v>0</v>
      </c>
      <c r="S93" s="111"/>
      <c r="T93" s="112">
        <f t="shared" si="104"/>
        <v>0</v>
      </c>
      <c r="U93" s="104"/>
      <c r="V93" s="72"/>
      <c r="W93" s="72"/>
      <c r="X93" s="95"/>
    </row>
    <row r="94" spans="1:24" x14ac:dyDescent="0.25">
      <c r="A94" s="92"/>
      <c r="B94" s="68">
        <v>2</v>
      </c>
      <c r="C94" s="73"/>
      <c r="D94" s="89">
        <f t="shared" si="99"/>
        <v>0</v>
      </c>
      <c r="E94" s="89">
        <f t="shared" si="100"/>
        <v>0</v>
      </c>
      <c r="F94" s="74">
        <f t="shared" si="101"/>
        <v>0</v>
      </c>
      <c r="G94" s="6"/>
      <c r="H94" s="6"/>
      <c r="I94" s="75">
        <f t="shared" si="105"/>
        <v>0</v>
      </c>
      <c r="J94" s="10">
        <f t="shared" si="106"/>
        <v>0</v>
      </c>
      <c r="K94" s="75">
        <f t="shared" si="107"/>
        <v>0</v>
      </c>
      <c r="L94" s="75">
        <f t="shared" si="108"/>
        <v>0</v>
      </c>
      <c r="M94" s="68"/>
      <c r="N94" s="76">
        <f t="shared" si="102"/>
        <v>0</v>
      </c>
      <c r="O94" s="68"/>
      <c r="P94" s="68"/>
      <c r="Q94" s="68"/>
      <c r="R94" s="107">
        <f t="shared" si="103"/>
        <v>0</v>
      </c>
      <c r="S94" s="111"/>
      <c r="T94" s="112">
        <f t="shared" si="104"/>
        <v>0</v>
      </c>
      <c r="U94" s="104"/>
      <c r="V94" s="72"/>
      <c r="W94" s="72"/>
      <c r="X94" s="95"/>
    </row>
    <row r="95" spans="1:24" x14ac:dyDescent="0.25">
      <c r="A95" s="92"/>
      <c r="B95" s="68">
        <v>2</v>
      </c>
      <c r="C95" s="73"/>
      <c r="D95" s="89">
        <f t="shared" si="99"/>
        <v>0</v>
      </c>
      <c r="E95" s="89">
        <f t="shared" si="100"/>
        <v>0</v>
      </c>
      <c r="F95" s="74">
        <f t="shared" si="101"/>
        <v>0</v>
      </c>
      <c r="G95" s="6"/>
      <c r="H95" s="6"/>
      <c r="I95" s="75">
        <f t="shared" si="105"/>
        <v>0</v>
      </c>
      <c r="J95" s="10">
        <f t="shared" si="106"/>
        <v>0</v>
      </c>
      <c r="K95" s="75">
        <f t="shared" si="107"/>
        <v>0</v>
      </c>
      <c r="L95" s="75">
        <f t="shared" si="108"/>
        <v>0</v>
      </c>
      <c r="M95" s="68"/>
      <c r="N95" s="76">
        <f t="shared" si="102"/>
        <v>0</v>
      </c>
      <c r="O95" s="68"/>
      <c r="P95" s="68"/>
      <c r="Q95" s="68"/>
      <c r="R95" s="107">
        <f t="shared" si="103"/>
        <v>0</v>
      </c>
      <c r="S95" s="111"/>
      <c r="T95" s="112">
        <f t="shared" si="104"/>
        <v>0</v>
      </c>
      <c r="U95" s="104"/>
      <c r="V95" s="72"/>
      <c r="W95" s="72"/>
      <c r="X95" s="95"/>
    </row>
    <row r="96" spans="1:24" x14ac:dyDescent="0.25">
      <c r="A96" s="92"/>
      <c r="B96" s="68">
        <v>2</v>
      </c>
      <c r="C96" s="73"/>
      <c r="D96" s="89">
        <f t="shared" si="99"/>
        <v>0</v>
      </c>
      <c r="E96" s="89">
        <f t="shared" si="100"/>
        <v>0</v>
      </c>
      <c r="F96" s="74">
        <f t="shared" si="101"/>
        <v>0</v>
      </c>
      <c r="G96" s="6"/>
      <c r="H96" s="6"/>
      <c r="I96" s="75">
        <f t="shared" si="105"/>
        <v>0</v>
      </c>
      <c r="J96" s="10">
        <f t="shared" si="106"/>
        <v>0</v>
      </c>
      <c r="K96" s="75">
        <f t="shared" si="107"/>
        <v>0</v>
      </c>
      <c r="L96" s="75">
        <f t="shared" si="108"/>
        <v>0</v>
      </c>
      <c r="M96" s="68"/>
      <c r="N96" s="76">
        <f t="shared" si="102"/>
        <v>0</v>
      </c>
      <c r="O96" s="68"/>
      <c r="P96" s="68"/>
      <c r="Q96" s="68"/>
      <c r="R96" s="107">
        <f t="shared" si="103"/>
        <v>0</v>
      </c>
      <c r="S96" s="111"/>
      <c r="T96" s="112">
        <f t="shared" si="104"/>
        <v>0</v>
      </c>
      <c r="U96" s="104"/>
      <c r="V96" s="72"/>
      <c r="W96" s="72"/>
      <c r="X96" s="95"/>
    </row>
    <row r="97" spans="1:28" x14ac:dyDescent="0.25">
      <c r="A97" s="93" t="s">
        <v>92</v>
      </c>
      <c r="B97" s="90">
        <v>2</v>
      </c>
      <c r="C97" s="7">
        <f>SUM(C90:C96)</f>
        <v>7.5</v>
      </c>
      <c r="D97" s="7">
        <f>SUM(D90:D96)</f>
        <v>3.3783068783068781</v>
      </c>
      <c r="E97" s="7">
        <f>SUM(E90:E96)</f>
        <v>4.1216931216931219</v>
      </c>
      <c r="F97" s="89" t="s">
        <v>14</v>
      </c>
      <c r="G97" s="90" t="s">
        <v>14</v>
      </c>
      <c r="H97" s="90" t="s">
        <v>14</v>
      </c>
      <c r="I97" s="7">
        <f>SUM(I90:I96)</f>
        <v>207</v>
      </c>
      <c r="J97" s="89" t="s">
        <v>14</v>
      </c>
      <c r="K97" s="7">
        <f t="shared" ref="K97:O97" si="109">SUM(K90:K96)</f>
        <v>93</v>
      </c>
      <c r="L97" s="7">
        <f t="shared" si="109"/>
        <v>85</v>
      </c>
      <c r="M97" s="7">
        <f t="shared" si="109"/>
        <v>25</v>
      </c>
      <c r="N97" s="7">
        <f t="shared" si="109"/>
        <v>60</v>
      </c>
      <c r="O97" s="7">
        <f t="shared" si="109"/>
        <v>0</v>
      </c>
      <c r="P97" s="89" t="s">
        <v>14</v>
      </c>
      <c r="Q97" s="7">
        <f t="shared" ref="Q97:S97" si="110">SUM(Q90:Q96)</f>
        <v>8</v>
      </c>
      <c r="R97" s="7">
        <f t="shared" si="110"/>
        <v>114</v>
      </c>
      <c r="S97" s="7">
        <f t="shared" si="110"/>
        <v>114</v>
      </c>
      <c r="T97" s="110" t="s">
        <v>14</v>
      </c>
      <c r="U97" s="90" t="s">
        <v>14</v>
      </c>
      <c r="V97" s="90" t="s">
        <v>14</v>
      </c>
      <c r="W97" s="90" t="s">
        <v>14</v>
      </c>
      <c r="X97" s="94" t="s">
        <v>14</v>
      </c>
    </row>
    <row r="98" spans="1:28" x14ac:dyDescent="0.25">
      <c r="A98" s="93" t="s">
        <v>27</v>
      </c>
      <c r="B98" s="90">
        <v>2</v>
      </c>
      <c r="C98" s="89" t="s">
        <v>14</v>
      </c>
      <c r="D98" s="89" t="s">
        <v>14</v>
      </c>
      <c r="E98" s="89" t="s">
        <v>14</v>
      </c>
      <c r="F98" s="7">
        <f>SUM(F90:F96)</f>
        <v>2.1</v>
      </c>
      <c r="G98" s="90" t="s">
        <v>14</v>
      </c>
      <c r="H98" s="90" t="s">
        <v>14</v>
      </c>
      <c r="I98" s="90" t="s">
        <v>14</v>
      </c>
      <c r="J98" s="7">
        <f>SUM(J90:J96)</f>
        <v>60</v>
      </c>
      <c r="K98" s="90" t="s">
        <v>14</v>
      </c>
      <c r="L98" s="90" t="s">
        <v>14</v>
      </c>
      <c r="M98" s="90" t="s">
        <v>14</v>
      </c>
      <c r="N98" s="90" t="s">
        <v>14</v>
      </c>
      <c r="O98" s="90" t="s">
        <v>14</v>
      </c>
      <c r="P98" s="7">
        <f>SUM(P90:P96)</f>
        <v>60</v>
      </c>
      <c r="Q98" s="90" t="s">
        <v>14</v>
      </c>
      <c r="R98" s="110" t="s">
        <v>14</v>
      </c>
      <c r="S98" s="110" t="s">
        <v>14</v>
      </c>
      <c r="T98" s="7">
        <f>SUM(T90:T96)</f>
        <v>0</v>
      </c>
      <c r="U98" s="10" t="s">
        <v>14</v>
      </c>
      <c r="V98" s="90" t="s">
        <v>14</v>
      </c>
      <c r="W98" s="90" t="s">
        <v>14</v>
      </c>
      <c r="X98" s="94" t="s">
        <v>14</v>
      </c>
    </row>
    <row r="99" spans="1:28" x14ac:dyDescent="0.25">
      <c r="A99" s="93" t="s">
        <v>93</v>
      </c>
      <c r="B99" s="90">
        <v>2</v>
      </c>
      <c r="C99" s="7">
        <f>SUMIF(H90:H96,"f",C90:C96)</f>
        <v>0</v>
      </c>
      <c r="D99" s="7">
        <f>SUMIF(H90:H96,"f",D90:D96)</f>
        <v>0</v>
      </c>
      <c r="E99" s="7">
        <f>SUMIF(H90:H96,"f",E90:E96)</f>
        <v>0</v>
      </c>
      <c r="F99" s="89" t="s">
        <v>14</v>
      </c>
      <c r="G99" s="90" t="s">
        <v>14</v>
      </c>
      <c r="H99" s="90" t="s">
        <v>14</v>
      </c>
      <c r="I99" s="7">
        <f>SUMIF(H90:H96,"f",I90:I96)</f>
        <v>0</v>
      </c>
      <c r="J99" s="90" t="s">
        <v>14</v>
      </c>
      <c r="K99" s="7">
        <f>SUMIF(H90:H96,"f",K90:K96)</f>
        <v>0</v>
      </c>
      <c r="L99" s="7">
        <f>SUMIF(H90:H96,"f",L90:L96)</f>
        <v>0</v>
      </c>
      <c r="M99" s="7">
        <f>SUMIF(H90:H96,"f",M90:M96)</f>
        <v>0</v>
      </c>
      <c r="N99" s="7">
        <f>SUMIF(H90:H96,"f",N90:N96)</f>
        <v>0</v>
      </c>
      <c r="O99" s="7">
        <f>SUMIF(H90:H96,"f",O90:O96)</f>
        <v>0</v>
      </c>
      <c r="P99" s="90" t="s">
        <v>14</v>
      </c>
      <c r="Q99" s="7">
        <f>SUMIF(H90:H96,"f",Q90:Q96)</f>
        <v>0</v>
      </c>
      <c r="R99" s="7">
        <f>SUMIF(H90:H96,"f",R90:R96)</f>
        <v>0</v>
      </c>
      <c r="S99" s="7">
        <f>SUMIF(H90:H96,"f",S90:S96)</f>
        <v>0</v>
      </c>
      <c r="T99" s="110" t="s">
        <v>14</v>
      </c>
      <c r="U99" s="90" t="s">
        <v>14</v>
      </c>
      <c r="V99" s="90" t="s">
        <v>14</v>
      </c>
      <c r="W99" s="90" t="s">
        <v>14</v>
      </c>
      <c r="X99" s="94" t="s">
        <v>14</v>
      </c>
    </row>
    <row r="100" spans="1:28" x14ac:dyDescent="0.25">
      <c r="A100" s="201" t="s">
        <v>31</v>
      </c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3"/>
    </row>
    <row r="101" spans="1:28" x14ac:dyDescent="0.25">
      <c r="A101" s="92" t="s">
        <v>164</v>
      </c>
      <c r="B101" s="68">
        <v>2</v>
      </c>
      <c r="C101" s="73">
        <v>1</v>
      </c>
      <c r="D101" s="89">
        <f t="shared" ref="D101:D110" si="111">IF(C101&gt;0,K101/(I101/C101),0)</f>
        <v>0.80769230769230771</v>
      </c>
      <c r="E101" s="89">
        <f t="shared" ref="E101:E110" si="112">IF(C101&gt;0,R101/(I101/C101),0)</f>
        <v>0.19230769230769232</v>
      </c>
      <c r="F101" s="74">
        <f t="shared" ref="F101:F110" si="113">IF(U101&gt;0,FLOOR((P101+T101)/U101,0.1),0)</f>
        <v>0.5</v>
      </c>
      <c r="G101" s="6" t="s">
        <v>21</v>
      </c>
      <c r="H101" s="6" t="s">
        <v>19</v>
      </c>
      <c r="I101" s="75">
        <f>K101+R101</f>
        <v>26</v>
      </c>
      <c r="J101" s="10">
        <f>P101+T101</f>
        <v>15</v>
      </c>
      <c r="K101" s="75">
        <f>L101+Q101</f>
        <v>21</v>
      </c>
      <c r="L101" s="75">
        <f>M101+N101</f>
        <v>20</v>
      </c>
      <c r="M101" s="68">
        <v>5</v>
      </c>
      <c r="N101" s="76">
        <f t="shared" ref="N101:N110" si="114">O101+P101</f>
        <v>15</v>
      </c>
      <c r="O101" s="68"/>
      <c r="P101" s="68">
        <v>15</v>
      </c>
      <c r="Q101" s="68">
        <v>1</v>
      </c>
      <c r="R101" s="107">
        <f t="shared" ref="R101:R108" si="115">(C101*U101)-K101</f>
        <v>5</v>
      </c>
      <c r="S101" s="108">
        <v>5</v>
      </c>
      <c r="T101" s="112">
        <f t="shared" ref="T101:T107" si="116">R101-S101</f>
        <v>0</v>
      </c>
      <c r="U101" s="103">
        <v>26</v>
      </c>
      <c r="V101" s="72">
        <v>100</v>
      </c>
      <c r="W101" s="72"/>
      <c r="X101" s="95"/>
      <c r="Z101" s="8"/>
      <c r="AA101" s="8"/>
      <c r="AB101" s="8"/>
    </row>
    <row r="102" spans="1:28" x14ac:dyDescent="0.25">
      <c r="A102" s="92" t="s">
        <v>165</v>
      </c>
      <c r="B102" s="68">
        <v>2</v>
      </c>
      <c r="C102" s="73">
        <v>3</v>
      </c>
      <c r="D102" s="89">
        <f t="shared" si="111"/>
        <v>1.1923076923076923</v>
      </c>
      <c r="E102" s="89">
        <f t="shared" si="112"/>
        <v>1.8076923076923077</v>
      </c>
      <c r="F102" s="74">
        <f t="shared" si="113"/>
        <v>0.5</v>
      </c>
      <c r="G102" s="6" t="s">
        <v>21</v>
      </c>
      <c r="H102" s="6" t="s">
        <v>19</v>
      </c>
      <c r="I102" s="75">
        <f t="shared" ref="I102:I110" si="117">K102+R102</f>
        <v>78</v>
      </c>
      <c r="J102" s="10">
        <f t="shared" ref="J102:J110" si="118">P102+T102</f>
        <v>15</v>
      </c>
      <c r="K102" s="75">
        <f t="shared" ref="K102:K110" si="119">L102+Q102</f>
        <v>31</v>
      </c>
      <c r="L102" s="75">
        <f t="shared" ref="L102:L110" si="120">M102+N102</f>
        <v>30</v>
      </c>
      <c r="M102" s="68">
        <v>15</v>
      </c>
      <c r="N102" s="76">
        <f t="shared" si="114"/>
        <v>15</v>
      </c>
      <c r="O102" s="68"/>
      <c r="P102" s="68">
        <v>15</v>
      </c>
      <c r="Q102" s="68">
        <v>1</v>
      </c>
      <c r="R102" s="107">
        <f t="shared" si="115"/>
        <v>47</v>
      </c>
      <c r="S102" s="108">
        <v>47</v>
      </c>
      <c r="T102" s="112">
        <f t="shared" si="116"/>
        <v>0</v>
      </c>
      <c r="U102" s="103">
        <v>26</v>
      </c>
      <c r="V102" s="72">
        <v>100</v>
      </c>
      <c r="W102" s="72"/>
      <c r="X102" s="95"/>
      <c r="Z102" s="8"/>
      <c r="AA102" s="8"/>
      <c r="AB102" s="8"/>
    </row>
    <row r="103" spans="1:28" x14ac:dyDescent="0.25">
      <c r="A103" s="101" t="s">
        <v>262</v>
      </c>
      <c r="B103" s="68">
        <v>2</v>
      </c>
      <c r="C103" s="73">
        <v>3.5</v>
      </c>
      <c r="D103" s="89">
        <f t="shared" si="111"/>
        <v>1.84</v>
      </c>
      <c r="E103" s="89">
        <f t="shared" si="112"/>
        <v>1.66</v>
      </c>
      <c r="F103" s="74">
        <f t="shared" si="113"/>
        <v>1</v>
      </c>
      <c r="G103" s="6" t="s">
        <v>17</v>
      </c>
      <c r="H103" s="6" t="s">
        <v>19</v>
      </c>
      <c r="I103" s="75">
        <f t="shared" si="117"/>
        <v>87.5</v>
      </c>
      <c r="J103" s="10">
        <f t="shared" si="118"/>
        <v>25</v>
      </c>
      <c r="K103" s="75">
        <f t="shared" si="119"/>
        <v>46</v>
      </c>
      <c r="L103" s="75">
        <f t="shared" si="120"/>
        <v>45</v>
      </c>
      <c r="M103" s="68">
        <v>20</v>
      </c>
      <c r="N103" s="76">
        <f t="shared" si="114"/>
        <v>25</v>
      </c>
      <c r="O103" s="68"/>
      <c r="P103" s="68">
        <v>25</v>
      </c>
      <c r="Q103" s="68">
        <v>1</v>
      </c>
      <c r="R103" s="107">
        <f t="shared" si="115"/>
        <v>41.5</v>
      </c>
      <c r="S103" s="108">
        <v>41.5</v>
      </c>
      <c r="T103" s="112">
        <f t="shared" si="116"/>
        <v>0</v>
      </c>
      <c r="U103" s="106">
        <v>25</v>
      </c>
      <c r="V103" s="72">
        <v>100</v>
      </c>
      <c r="W103" s="72"/>
      <c r="X103" s="95"/>
      <c r="Z103" s="8"/>
      <c r="AA103" s="8"/>
      <c r="AB103" s="8"/>
    </row>
    <row r="104" spans="1:28" ht="16.5" x14ac:dyDescent="0.25">
      <c r="A104" s="92" t="s">
        <v>166</v>
      </c>
      <c r="B104" s="68">
        <v>2</v>
      </c>
      <c r="C104" s="73">
        <v>3</v>
      </c>
      <c r="D104" s="89">
        <f t="shared" si="111"/>
        <v>1.5769230769230769</v>
      </c>
      <c r="E104" s="89">
        <f t="shared" si="112"/>
        <v>1.4230769230769231</v>
      </c>
      <c r="F104" s="74">
        <f t="shared" si="113"/>
        <v>0.9</v>
      </c>
      <c r="G104" s="6" t="s">
        <v>21</v>
      </c>
      <c r="H104" s="6" t="s">
        <v>19</v>
      </c>
      <c r="I104" s="75">
        <f t="shared" si="117"/>
        <v>78</v>
      </c>
      <c r="J104" s="10">
        <f t="shared" si="118"/>
        <v>25</v>
      </c>
      <c r="K104" s="75">
        <f t="shared" si="119"/>
        <v>41</v>
      </c>
      <c r="L104" s="75">
        <f t="shared" si="120"/>
        <v>40</v>
      </c>
      <c r="M104" s="68">
        <v>15</v>
      </c>
      <c r="N104" s="76">
        <f t="shared" si="114"/>
        <v>25</v>
      </c>
      <c r="O104" s="68"/>
      <c r="P104" s="68">
        <v>25</v>
      </c>
      <c r="Q104" s="68">
        <v>1</v>
      </c>
      <c r="R104" s="107">
        <f t="shared" si="115"/>
        <v>37</v>
      </c>
      <c r="S104" s="108">
        <v>37</v>
      </c>
      <c r="T104" s="112">
        <f t="shared" si="116"/>
        <v>0</v>
      </c>
      <c r="U104" s="103">
        <v>26</v>
      </c>
      <c r="V104" s="72">
        <v>100</v>
      </c>
      <c r="W104" s="72"/>
      <c r="X104" s="95"/>
      <c r="Z104" s="12"/>
      <c r="AA104" s="12"/>
      <c r="AB104" s="12"/>
    </row>
    <row r="105" spans="1:28" x14ac:dyDescent="0.25">
      <c r="A105" s="92" t="s">
        <v>167</v>
      </c>
      <c r="B105" s="68">
        <v>2</v>
      </c>
      <c r="C105" s="73">
        <v>2</v>
      </c>
      <c r="D105" s="89">
        <f t="shared" si="111"/>
        <v>0.80769230769230771</v>
      </c>
      <c r="E105" s="89">
        <f t="shared" si="112"/>
        <v>1.1923076923076923</v>
      </c>
      <c r="F105" s="74">
        <f t="shared" si="113"/>
        <v>0.1</v>
      </c>
      <c r="G105" s="6" t="s">
        <v>21</v>
      </c>
      <c r="H105" s="6" t="s">
        <v>19</v>
      </c>
      <c r="I105" s="75">
        <f t="shared" si="117"/>
        <v>52</v>
      </c>
      <c r="J105" s="10">
        <f t="shared" si="118"/>
        <v>5</v>
      </c>
      <c r="K105" s="75">
        <f t="shared" si="119"/>
        <v>21</v>
      </c>
      <c r="L105" s="75">
        <f t="shared" si="120"/>
        <v>20</v>
      </c>
      <c r="M105" s="68">
        <v>10</v>
      </c>
      <c r="N105" s="76">
        <f t="shared" si="114"/>
        <v>10</v>
      </c>
      <c r="O105" s="68">
        <v>5</v>
      </c>
      <c r="P105" s="68">
        <v>5</v>
      </c>
      <c r="Q105" s="68">
        <v>1</v>
      </c>
      <c r="R105" s="107">
        <f t="shared" si="115"/>
        <v>31</v>
      </c>
      <c r="S105" s="108">
        <v>31</v>
      </c>
      <c r="T105" s="112">
        <f t="shared" si="116"/>
        <v>0</v>
      </c>
      <c r="U105" s="103">
        <v>26</v>
      </c>
      <c r="V105" s="72">
        <v>100</v>
      </c>
      <c r="W105" s="72"/>
      <c r="X105" s="95"/>
    </row>
    <row r="106" spans="1:28" x14ac:dyDescent="0.25">
      <c r="A106" s="92" t="s">
        <v>168</v>
      </c>
      <c r="B106" s="68">
        <v>2</v>
      </c>
      <c r="C106" s="73">
        <v>2.5</v>
      </c>
      <c r="D106" s="89">
        <f t="shared" ref="D106:D108" si="121">IF(C106&gt;0,K106/(I106/C106),0)</f>
        <v>1.1923076923076923</v>
      </c>
      <c r="E106" s="89">
        <f t="shared" ref="E106:E108" si="122">IF(C106&gt;0,R106/(I106/C106),0)</f>
        <v>1.3076923076923077</v>
      </c>
      <c r="F106" s="74">
        <f t="shared" ref="F106:F108" si="123">IF(U106&gt;0,FLOOR((P106+T106)/U106,0.1),0)</f>
        <v>1.2000000000000002</v>
      </c>
      <c r="G106" s="6" t="s">
        <v>21</v>
      </c>
      <c r="H106" s="6" t="s">
        <v>19</v>
      </c>
      <c r="I106" s="75">
        <f t="shared" ref="I106:I108" si="124">K106+R106</f>
        <v>65</v>
      </c>
      <c r="J106" s="10">
        <f t="shared" ref="J106:J108" si="125">P106+T106</f>
        <v>32</v>
      </c>
      <c r="K106" s="75">
        <f t="shared" ref="K106:K108" si="126">L106+Q106</f>
        <v>31</v>
      </c>
      <c r="L106" s="75">
        <f t="shared" ref="L106:L108" si="127">M106+N106</f>
        <v>30</v>
      </c>
      <c r="M106" s="68">
        <v>15</v>
      </c>
      <c r="N106" s="76">
        <f t="shared" si="114"/>
        <v>15</v>
      </c>
      <c r="O106" s="68"/>
      <c r="P106" s="68">
        <v>15</v>
      </c>
      <c r="Q106" s="68">
        <v>1</v>
      </c>
      <c r="R106" s="107">
        <f t="shared" si="115"/>
        <v>34</v>
      </c>
      <c r="S106" s="108">
        <v>17</v>
      </c>
      <c r="T106" s="112">
        <f t="shared" si="116"/>
        <v>17</v>
      </c>
      <c r="U106" s="103">
        <v>26</v>
      </c>
      <c r="V106" s="72">
        <v>100</v>
      </c>
      <c r="W106" s="72"/>
      <c r="X106" s="95"/>
    </row>
    <row r="107" spans="1:28" x14ac:dyDescent="0.25">
      <c r="A107" s="92" t="s">
        <v>169</v>
      </c>
      <c r="B107" s="68">
        <v>2</v>
      </c>
      <c r="C107" s="73">
        <v>3.5</v>
      </c>
      <c r="D107" s="89">
        <f t="shared" si="121"/>
        <v>1.7692307692307692</v>
      </c>
      <c r="E107" s="89">
        <f t="shared" si="122"/>
        <v>1.7307692307692308</v>
      </c>
      <c r="F107" s="74">
        <f t="shared" si="123"/>
        <v>1.1000000000000001</v>
      </c>
      <c r="G107" s="6" t="s">
        <v>21</v>
      </c>
      <c r="H107" s="6" t="s">
        <v>20</v>
      </c>
      <c r="I107" s="75">
        <f t="shared" si="124"/>
        <v>91</v>
      </c>
      <c r="J107" s="10">
        <f t="shared" si="125"/>
        <v>30</v>
      </c>
      <c r="K107" s="75">
        <f t="shared" si="126"/>
        <v>46</v>
      </c>
      <c r="L107" s="75">
        <f t="shared" si="127"/>
        <v>45</v>
      </c>
      <c r="M107" s="68">
        <v>15</v>
      </c>
      <c r="N107" s="76">
        <f t="shared" si="114"/>
        <v>30</v>
      </c>
      <c r="O107" s="68"/>
      <c r="P107" s="68">
        <v>30</v>
      </c>
      <c r="Q107" s="68">
        <v>1</v>
      </c>
      <c r="R107" s="107">
        <f t="shared" si="115"/>
        <v>45</v>
      </c>
      <c r="S107" s="108">
        <v>45</v>
      </c>
      <c r="T107" s="112">
        <f t="shared" si="116"/>
        <v>0</v>
      </c>
      <c r="U107" s="103">
        <v>26</v>
      </c>
      <c r="V107" s="72">
        <v>100</v>
      </c>
      <c r="W107" s="72"/>
      <c r="X107" s="95"/>
    </row>
    <row r="108" spans="1:28" x14ac:dyDescent="0.25">
      <c r="A108" s="92"/>
      <c r="B108" s="68">
        <v>2</v>
      </c>
      <c r="C108" s="73"/>
      <c r="D108" s="89">
        <f t="shared" si="121"/>
        <v>0</v>
      </c>
      <c r="E108" s="89">
        <f t="shared" si="122"/>
        <v>0</v>
      </c>
      <c r="F108" s="74">
        <f t="shared" si="123"/>
        <v>0</v>
      </c>
      <c r="G108" s="6"/>
      <c r="H108" s="6"/>
      <c r="I108" s="75">
        <f t="shared" si="124"/>
        <v>0</v>
      </c>
      <c r="J108" s="10">
        <f t="shared" si="125"/>
        <v>0</v>
      </c>
      <c r="K108" s="75">
        <f t="shared" si="126"/>
        <v>0</v>
      </c>
      <c r="L108" s="75">
        <f t="shared" si="127"/>
        <v>0</v>
      </c>
      <c r="M108" s="68"/>
      <c r="N108" s="76">
        <f t="shared" si="114"/>
        <v>0</v>
      </c>
      <c r="O108" s="68"/>
      <c r="P108" s="68"/>
      <c r="Q108" s="68"/>
      <c r="R108" s="107">
        <f t="shared" si="115"/>
        <v>0</v>
      </c>
      <c r="S108" s="111"/>
      <c r="T108" s="112">
        <f t="shared" ref="T108:T110" si="128">R108-S108</f>
        <v>0</v>
      </c>
      <c r="U108" s="104"/>
      <c r="V108" s="72"/>
      <c r="W108" s="72"/>
      <c r="X108" s="95"/>
    </row>
    <row r="109" spans="1:28" x14ac:dyDescent="0.25">
      <c r="A109" s="92"/>
      <c r="B109" s="68">
        <v>2</v>
      </c>
      <c r="C109" s="73"/>
      <c r="D109" s="89">
        <f t="shared" si="111"/>
        <v>0</v>
      </c>
      <c r="E109" s="89">
        <f t="shared" si="112"/>
        <v>0</v>
      </c>
      <c r="F109" s="74">
        <f t="shared" si="113"/>
        <v>0</v>
      </c>
      <c r="G109" s="6"/>
      <c r="H109" s="6"/>
      <c r="I109" s="75">
        <f t="shared" si="117"/>
        <v>0</v>
      </c>
      <c r="J109" s="10">
        <f t="shared" si="118"/>
        <v>0</v>
      </c>
      <c r="K109" s="75">
        <f t="shared" si="119"/>
        <v>0</v>
      </c>
      <c r="L109" s="75">
        <f t="shared" si="120"/>
        <v>0</v>
      </c>
      <c r="M109" s="68"/>
      <c r="N109" s="76">
        <f t="shared" si="114"/>
        <v>0</v>
      </c>
      <c r="O109" s="68"/>
      <c r="P109" s="68"/>
      <c r="Q109" s="68"/>
      <c r="R109" s="107">
        <f t="shared" ref="R109:R110" si="129">(C109*U109)-K109</f>
        <v>0</v>
      </c>
      <c r="S109" s="111"/>
      <c r="T109" s="112">
        <f t="shared" si="128"/>
        <v>0</v>
      </c>
      <c r="U109" s="104"/>
      <c r="V109" s="72"/>
      <c r="W109" s="72"/>
      <c r="X109" s="95"/>
    </row>
    <row r="110" spans="1:28" x14ac:dyDescent="0.25">
      <c r="A110" s="92"/>
      <c r="B110" s="68">
        <v>2</v>
      </c>
      <c r="C110" s="73"/>
      <c r="D110" s="89">
        <f t="shared" si="111"/>
        <v>0</v>
      </c>
      <c r="E110" s="89">
        <f t="shared" si="112"/>
        <v>0</v>
      </c>
      <c r="F110" s="74">
        <f t="shared" si="113"/>
        <v>0</v>
      </c>
      <c r="G110" s="6"/>
      <c r="H110" s="6"/>
      <c r="I110" s="75">
        <f t="shared" si="117"/>
        <v>0</v>
      </c>
      <c r="J110" s="10">
        <f t="shared" si="118"/>
        <v>0</v>
      </c>
      <c r="K110" s="75">
        <f t="shared" si="119"/>
        <v>0</v>
      </c>
      <c r="L110" s="75">
        <f t="shared" si="120"/>
        <v>0</v>
      </c>
      <c r="M110" s="68"/>
      <c r="N110" s="76">
        <f t="shared" si="114"/>
        <v>0</v>
      </c>
      <c r="O110" s="68"/>
      <c r="P110" s="68"/>
      <c r="Q110" s="68"/>
      <c r="R110" s="107">
        <f t="shared" si="129"/>
        <v>0</v>
      </c>
      <c r="S110" s="111"/>
      <c r="T110" s="112">
        <f t="shared" si="128"/>
        <v>0</v>
      </c>
      <c r="U110" s="104"/>
      <c r="V110" s="72"/>
      <c r="W110" s="72"/>
      <c r="X110" s="95"/>
    </row>
    <row r="111" spans="1:28" x14ac:dyDescent="0.25">
      <c r="A111" s="93" t="s">
        <v>92</v>
      </c>
      <c r="B111" s="90">
        <v>2</v>
      </c>
      <c r="C111" s="7">
        <f>SUM(C101:C110)</f>
        <v>18.5</v>
      </c>
      <c r="D111" s="7">
        <f>SUM(D101:D110)</f>
        <v>9.1861538461538466</v>
      </c>
      <c r="E111" s="7">
        <f>SUM(E101:E110)</f>
        <v>9.3138461538461534</v>
      </c>
      <c r="F111" s="89" t="s">
        <v>14</v>
      </c>
      <c r="G111" s="90" t="s">
        <v>14</v>
      </c>
      <c r="H111" s="90" t="s">
        <v>14</v>
      </c>
      <c r="I111" s="7">
        <f>SUM(I101:I110)</f>
        <v>477.5</v>
      </c>
      <c r="J111" s="89" t="s">
        <v>14</v>
      </c>
      <c r="K111" s="7">
        <f t="shared" ref="K111:O111" si="130">SUM(K101:K110)</f>
        <v>237</v>
      </c>
      <c r="L111" s="7">
        <f t="shared" si="130"/>
        <v>230</v>
      </c>
      <c r="M111" s="7">
        <f t="shared" si="130"/>
        <v>95</v>
      </c>
      <c r="N111" s="7">
        <f t="shared" si="130"/>
        <v>135</v>
      </c>
      <c r="O111" s="7">
        <f t="shared" si="130"/>
        <v>5</v>
      </c>
      <c r="P111" s="89" t="s">
        <v>14</v>
      </c>
      <c r="Q111" s="7">
        <f t="shared" ref="Q111:S111" si="131">SUM(Q101:Q110)</f>
        <v>7</v>
      </c>
      <c r="R111" s="7">
        <f t="shared" si="131"/>
        <v>240.5</v>
      </c>
      <c r="S111" s="7">
        <f t="shared" si="131"/>
        <v>223.5</v>
      </c>
      <c r="T111" s="110" t="s">
        <v>14</v>
      </c>
      <c r="U111" s="90" t="s">
        <v>14</v>
      </c>
      <c r="V111" s="90" t="s">
        <v>14</v>
      </c>
      <c r="W111" s="90" t="s">
        <v>14</v>
      </c>
      <c r="X111" s="94" t="s">
        <v>14</v>
      </c>
    </row>
    <row r="112" spans="1:28" x14ac:dyDescent="0.25">
      <c r="A112" s="93" t="s">
        <v>27</v>
      </c>
      <c r="B112" s="90">
        <v>2</v>
      </c>
      <c r="C112" s="89" t="s">
        <v>14</v>
      </c>
      <c r="D112" s="89" t="s">
        <v>14</v>
      </c>
      <c r="E112" s="89" t="s">
        <v>14</v>
      </c>
      <c r="F112" s="7">
        <f>SUM(F101:F110)</f>
        <v>5.3000000000000007</v>
      </c>
      <c r="G112" s="90" t="s">
        <v>14</v>
      </c>
      <c r="H112" s="90" t="s">
        <v>14</v>
      </c>
      <c r="I112" s="90" t="s">
        <v>14</v>
      </c>
      <c r="J112" s="7">
        <f>SUM(J101:J110)</f>
        <v>147</v>
      </c>
      <c r="K112" s="90" t="s">
        <v>14</v>
      </c>
      <c r="L112" s="90" t="s">
        <v>14</v>
      </c>
      <c r="M112" s="90" t="s">
        <v>14</v>
      </c>
      <c r="N112" s="90" t="s">
        <v>14</v>
      </c>
      <c r="O112" s="90" t="s">
        <v>14</v>
      </c>
      <c r="P112" s="7">
        <f>SUM(P101:P110)</f>
        <v>130</v>
      </c>
      <c r="Q112" s="90" t="s">
        <v>14</v>
      </c>
      <c r="R112" s="110" t="s">
        <v>14</v>
      </c>
      <c r="S112" s="110" t="s">
        <v>14</v>
      </c>
      <c r="T112" s="7">
        <f>SUM(T101:T110)</f>
        <v>17</v>
      </c>
      <c r="U112" s="10" t="s">
        <v>14</v>
      </c>
      <c r="V112" s="90" t="s">
        <v>14</v>
      </c>
      <c r="W112" s="90" t="s">
        <v>14</v>
      </c>
      <c r="X112" s="94" t="s">
        <v>14</v>
      </c>
    </row>
    <row r="113" spans="1:24" x14ac:dyDescent="0.25">
      <c r="A113" s="93" t="s">
        <v>93</v>
      </c>
      <c r="B113" s="90">
        <v>2</v>
      </c>
      <c r="C113" s="7">
        <f>SUMIF(H101:H110,"f",C101:C110)</f>
        <v>3.5</v>
      </c>
      <c r="D113" s="7">
        <f>SUMIF(H101:H110,"f",D101:D110)</f>
        <v>1.7692307692307692</v>
      </c>
      <c r="E113" s="7">
        <f>SUMIF(H101:H110,"f",E101:E110)</f>
        <v>1.7307692307692308</v>
      </c>
      <c r="F113" s="89" t="s">
        <v>14</v>
      </c>
      <c r="G113" s="90" t="s">
        <v>14</v>
      </c>
      <c r="H113" s="90" t="s">
        <v>14</v>
      </c>
      <c r="I113" s="7">
        <f>SUMIF(H101:H110,"f",I101:I110)</f>
        <v>91</v>
      </c>
      <c r="J113" s="90" t="s">
        <v>14</v>
      </c>
      <c r="K113" s="7">
        <f>SUMIF(H101:H110,"f",K101:K110)</f>
        <v>46</v>
      </c>
      <c r="L113" s="7">
        <f>SUMIF(H101:H110,"f",L101:L110)</f>
        <v>45</v>
      </c>
      <c r="M113" s="7">
        <f>SUMIF(H101:H110,"f",M101:M110)</f>
        <v>15</v>
      </c>
      <c r="N113" s="7">
        <f>SUMIF(H101:H110,"f",N101:N110)</f>
        <v>30</v>
      </c>
      <c r="O113" s="7">
        <f>SUMIF(H101:H110,"f",O101:O110)</f>
        <v>0</v>
      </c>
      <c r="P113" s="90" t="s">
        <v>14</v>
      </c>
      <c r="Q113" s="7">
        <f>SUMIF(H101:H110,"f",Q101:Q110)</f>
        <v>1</v>
      </c>
      <c r="R113" s="7">
        <f>SUMIF(H101:H110,"f",R101:R110)</f>
        <v>45</v>
      </c>
      <c r="S113" s="7">
        <f>SUMIF(H101:H110,"f",S101:S110)</f>
        <v>45</v>
      </c>
      <c r="T113" s="110" t="s">
        <v>14</v>
      </c>
      <c r="U113" s="90" t="s">
        <v>14</v>
      </c>
      <c r="V113" s="90" t="s">
        <v>14</v>
      </c>
      <c r="W113" s="90" t="s">
        <v>14</v>
      </c>
      <c r="X113" s="94" t="s">
        <v>14</v>
      </c>
    </row>
    <row r="114" spans="1:24" x14ac:dyDescent="0.25">
      <c r="A114" s="201" t="s">
        <v>32</v>
      </c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3"/>
    </row>
    <row r="115" spans="1:24" x14ac:dyDescent="0.25">
      <c r="A115" s="92"/>
      <c r="B115" s="68">
        <v>2</v>
      </c>
      <c r="C115" s="73"/>
      <c r="D115" s="89">
        <f t="shared" ref="D115:D116" si="132">IF(C115&gt;0,K115/(I115/C115),0)</f>
        <v>0</v>
      </c>
      <c r="E115" s="89">
        <f t="shared" ref="E115:E116" si="133">IF(C115&gt;0,R115/(I115/C115),0)</f>
        <v>0</v>
      </c>
      <c r="F115" s="74">
        <f t="shared" ref="F115:F116" si="134">IF(U115&gt;0,FLOOR((P115+T115)/U115,0.1),0)</f>
        <v>0</v>
      </c>
      <c r="G115" s="6"/>
      <c r="H115" s="6"/>
      <c r="I115" s="75">
        <f>K115+R115</f>
        <v>0</v>
      </c>
      <c r="J115" s="10">
        <f>P115+T115</f>
        <v>0</v>
      </c>
      <c r="K115" s="75">
        <f>L115+Q115</f>
        <v>0</v>
      </c>
      <c r="L115" s="75">
        <f>M115+N115</f>
        <v>0</v>
      </c>
      <c r="M115" s="68"/>
      <c r="N115" s="76">
        <f t="shared" ref="N115:N116" si="135">O115+P115</f>
        <v>0</v>
      </c>
      <c r="O115" s="68"/>
      <c r="P115" s="68"/>
      <c r="Q115" s="68"/>
      <c r="R115" s="107">
        <f t="shared" ref="R115:R116" si="136">(C115*U115)-K115</f>
        <v>0</v>
      </c>
      <c r="S115" s="111"/>
      <c r="T115" s="112">
        <f t="shared" ref="T115:T116" si="137">R115-S115</f>
        <v>0</v>
      </c>
      <c r="U115" s="104"/>
      <c r="V115" s="72"/>
      <c r="W115" s="72"/>
      <c r="X115" s="95"/>
    </row>
    <row r="116" spans="1:24" x14ac:dyDescent="0.25">
      <c r="A116" s="92"/>
      <c r="B116" s="68">
        <v>2</v>
      </c>
      <c r="C116" s="73"/>
      <c r="D116" s="89">
        <f t="shared" si="132"/>
        <v>0</v>
      </c>
      <c r="E116" s="89">
        <f t="shared" si="133"/>
        <v>0</v>
      </c>
      <c r="F116" s="74">
        <f t="shared" si="134"/>
        <v>0</v>
      </c>
      <c r="G116" s="6"/>
      <c r="H116" s="6"/>
      <c r="I116" s="75">
        <f t="shared" ref="I116" si="138">K116+R116</f>
        <v>0</v>
      </c>
      <c r="J116" s="10">
        <f t="shared" ref="J116" si="139">P116+T116</f>
        <v>0</v>
      </c>
      <c r="K116" s="75">
        <f t="shared" ref="K116" si="140">L116+Q116</f>
        <v>0</v>
      </c>
      <c r="L116" s="75">
        <f t="shared" ref="L116" si="141">M116+N116</f>
        <v>0</v>
      </c>
      <c r="M116" s="68"/>
      <c r="N116" s="76">
        <f t="shared" si="135"/>
        <v>0</v>
      </c>
      <c r="O116" s="68"/>
      <c r="P116" s="68"/>
      <c r="Q116" s="68"/>
      <c r="R116" s="107">
        <f t="shared" si="136"/>
        <v>0</v>
      </c>
      <c r="S116" s="111"/>
      <c r="T116" s="112">
        <f t="shared" si="137"/>
        <v>0</v>
      </c>
      <c r="U116" s="104"/>
      <c r="V116" s="72"/>
      <c r="W116" s="72"/>
      <c r="X116" s="95"/>
    </row>
    <row r="117" spans="1:24" x14ac:dyDescent="0.25">
      <c r="A117" s="93" t="s">
        <v>92</v>
      </c>
      <c r="B117" s="90">
        <v>2</v>
      </c>
      <c r="C117" s="7">
        <f>SUM(C115:C116)</f>
        <v>0</v>
      </c>
      <c r="D117" s="7">
        <f>SUM(D115:D116)</f>
        <v>0</v>
      </c>
      <c r="E117" s="7">
        <f>SUM(E115:E116)</f>
        <v>0</v>
      </c>
      <c r="F117" s="89" t="s">
        <v>14</v>
      </c>
      <c r="G117" s="90" t="s">
        <v>14</v>
      </c>
      <c r="H117" s="90" t="s">
        <v>14</v>
      </c>
      <c r="I117" s="7">
        <f>SUM(I115:I116)</f>
        <v>0</v>
      </c>
      <c r="J117" s="89" t="s">
        <v>14</v>
      </c>
      <c r="K117" s="7">
        <f>SUM(K115:K116)</f>
        <v>0</v>
      </c>
      <c r="L117" s="7">
        <f>SUM(L115:L116)</f>
        <v>0</v>
      </c>
      <c r="M117" s="7">
        <f>SUM(M115:M116)</f>
        <v>0</v>
      </c>
      <c r="N117" s="7">
        <f>SUM(N115:N116)</f>
        <v>0</v>
      </c>
      <c r="O117" s="7">
        <f>SUM(O115:O116)</f>
        <v>0</v>
      </c>
      <c r="P117" s="89" t="s">
        <v>14</v>
      </c>
      <c r="Q117" s="7">
        <f>SUM(Q115:Q116)</f>
        <v>0</v>
      </c>
      <c r="R117" s="7">
        <f>SUM(R115:R116)</f>
        <v>0</v>
      </c>
      <c r="S117" s="7">
        <f>SUM(S115:S116)</f>
        <v>0</v>
      </c>
      <c r="T117" s="110" t="s">
        <v>14</v>
      </c>
      <c r="U117" s="90" t="s">
        <v>14</v>
      </c>
      <c r="V117" s="90" t="s">
        <v>14</v>
      </c>
      <c r="W117" s="90" t="s">
        <v>14</v>
      </c>
      <c r="X117" s="94" t="s">
        <v>14</v>
      </c>
    </row>
    <row r="118" spans="1:24" x14ac:dyDescent="0.25">
      <c r="A118" s="93" t="s">
        <v>27</v>
      </c>
      <c r="B118" s="90">
        <v>2</v>
      </c>
      <c r="C118" s="89" t="s">
        <v>14</v>
      </c>
      <c r="D118" s="89" t="s">
        <v>14</v>
      </c>
      <c r="E118" s="89" t="s">
        <v>14</v>
      </c>
      <c r="F118" s="7">
        <f>SUM(F115:F116)</f>
        <v>0</v>
      </c>
      <c r="G118" s="90" t="s">
        <v>14</v>
      </c>
      <c r="H118" s="90" t="s">
        <v>14</v>
      </c>
      <c r="I118" s="90" t="s">
        <v>14</v>
      </c>
      <c r="J118" s="7">
        <f>SUM(J115:J116)</f>
        <v>0</v>
      </c>
      <c r="K118" s="90" t="s">
        <v>14</v>
      </c>
      <c r="L118" s="90" t="s">
        <v>14</v>
      </c>
      <c r="M118" s="90" t="s">
        <v>14</v>
      </c>
      <c r="N118" s="90" t="s">
        <v>14</v>
      </c>
      <c r="O118" s="90" t="s">
        <v>14</v>
      </c>
      <c r="P118" s="7">
        <f>SUM(P115:P116)</f>
        <v>0</v>
      </c>
      <c r="Q118" s="90" t="s">
        <v>14</v>
      </c>
      <c r="R118" s="110" t="s">
        <v>14</v>
      </c>
      <c r="S118" s="110" t="s">
        <v>14</v>
      </c>
      <c r="T118" s="7">
        <f>SUM(T115:T116)</f>
        <v>0</v>
      </c>
      <c r="U118" s="10" t="s">
        <v>14</v>
      </c>
      <c r="V118" s="90" t="s">
        <v>14</v>
      </c>
      <c r="W118" s="90" t="s">
        <v>14</v>
      </c>
      <c r="X118" s="94" t="s">
        <v>14</v>
      </c>
    </row>
    <row r="119" spans="1:24" x14ac:dyDescent="0.25">
      <c r="A119" s="93" t="s">
        <v>93</v>
      </c>
      <c r="B119" s="90">
        <v>2</v>
      </c>
      <c r="C119" s="7">
        <f>SUMIF(H115:H116,"f",C115:C116)</f>
        <v>0</v>
      </c>
      <c r="D119" s="7">
        <f>SUMIF(H115:H116,"f",D115:D116)</f>
        <v>0</v>
      </c>
      <c r="E119" s="7">
        <f>SUMIF(H115:H116,"f",E115:E116)</f>
        <v>0</v>
      </c>
      <c r="F119" s="89" t="s">
        <v>14</v>
      </c>
      <c r="G119" s="90" t="s">
        <v>14</v>
      </c>
      <c r="H119" s="90" t="s">
        <v>14</v>
      </c>
      <c r="I119" s="7">
        <f>SUMIF(H115:H116,"f",I115:I116)</f>
        <v>0</v>
      </c>
      <c r="J119" s="90" t="s">
        <v>14</v>
      </c>
      <c r="K119" s="7">
        <f>SUMIF(H115:H116,"f",K115:K116)</f>
        <v>0</v>
      </c>
      <c r="L119" s="7">
        <f>SUMIF(H115:H116,"f",L115:L116)</f>
        <v>0</v>
      </c>
      <c r="M119" s="7">
        <f>SUMIF(H115:H116,"f",M115:M116)</f>
        <v>0</v>
      </c>
      <c r="N119" s="7">
        <f>SUMIF(H115:H116,"f",N115:N116)</f>
        <v>0</v>
      </c>
      <c r="O119" s="7">
        <f>SUMIF(H115:H116,"f",O115:O116)</f>
        <v>0</v>
      </c>
      <c r="P119" s="90" t="s">
        <v>14</v>
      </c>
      <c r="Q119" s="7">
        <f>SUMIF(H115:H116,"f",Q115:Q116)</f>
        <v>0</v>
      </c>
      <c r="R119" s="7">
        <f>SUMIF(H115:H116,"f",R115:R116)</f>
        <v>0</v>
      </c>
      <c r="S119" s="7">
        <f>SUMIF(H115:H116,"f",S115:S116)</f>
        <v>0</v>
      </c>
      <c r="T119" s="110" t="s">
        <v>14</v>
      </c>
      <c r="U119" s="90" t="s">
        <v>14</v>
      </c>
      <c r="V119" s="90" t="s">
        <v>14</v>
      </c>
      <c r="W119" s="90" t="s">
        <v>14</v>
      </c>
      <c r="X119" s="94" t="s">
        <v>14</v>
      </c>
    </row>
    <row r="120" spans="1:24" x14ac:dyDescent="0.25">
      <c r="A120" s="201" t="s">
        <v>35</v>
      </c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3"/>
    </row>
    <row r="121" spans="1:24" x14ac:dyDescent="0.25">
      <c r="A121" s="92"/>
      <c r="B121" s="68">
        <v>2</v>
      </c>
      <c r="C121" s="73"/>
      <c r="D121" s="89">
        <f t="shared" ref="D121:D122" si="142">IF(C121&gt;0,K121/(I121/C121),0)</f>
        <v>0</v>
      </c>
      <c r="E121" s="89">
        <f t="shared" ref="E121:E122" si="143">IF(C121&gt;0,R121/(I121/C121),0)</f>
        <v>0</v>
      </c>
      <c r="F121" s="74">
        <f t="shared" ref="F121:F122" si="144">IF(U121&gt;0,FLOOR((P121+T121)/U121,0.1),0)</f>
        <v>0</v>
      </c>
      <c r="G121" s="6"/>
      <c r="H121" s="6"/>
      <c r="I121" s="75">
        <f>K121+R121</f>
        <v>0</v>
      </c>
      <c r="J121" s="10">
        <f>P121+T121</f>
        <v>0</v>
      </c>
      <c r="K121" s="75">
        <f>L121+Q121</f>
        <v>0</v>
      </c>
      <c r="L121" s="75">
        <f>M121+N121</f>
        <v>0</v>
      </c>
      <c r="M121" s="68"/>
      <c r="N121" s="76">
        <f t="shared" ref="N121:N122" si="145">O121+P121</f>
        <v>0</v>
      </c>
      <c r="O121" s="68"/>
      <c r="P121" s="68"/>
      <c r="Q121" s="68"/>
      <c r="R121" s="107">
        <f t="shared" ref="R121:R122" si="146">(C121*U121)-K121</f>
        <v>0</v>
      </c>
      <c r="S121" s="111"/>
      <c r="T121" s="112">
        <f t="shared" ref="T121:T122" si="147">R121-S121</f>
        <v>0</v>
      </c>
      <c r="U121" s="104"/>
      <c r="V121" s="72"/>
      <c r="W121" s="72"/>
      <c r="X121" s="95"/>
    </row>
    <row r="122" spans="1:24" x14ac:dyDescent="0.25">
      <c r="A122" s="92"/>
      <c r="B122" s="68">
        <v>2</v>
      </c>
      <c r="C122" s="73"/>
      <c r="D122" s="89">
        <f t="shared" si="142"/>
        <v>0</v>
      </c>
      <c r="E122" s="89">
        <f t="shared" si="143"/>
        <v>0</v>
      </c>
      <c r="F122" s="74">
        <f t="shared" si="144"/>
        <v>0</v>
      </c>
      <c r="G122" s="6"/>
      <c r="H122" s="6"/>
      <c r="I122" s="75">
        <f t="shared" ref="I122" si="148">K122+R122</f>
        <v>0</v>
      </c>
      <c r="J122" s="10">
        <f t="shared" ref="J122" si="149">P122+T122</f>
        <v>0</v>
      </c>
      <c r="K122" s="75">
        <f t="shared" ref="K122" si="150">L122+Q122</f>
        <v>0</v>
      </c>
      <c r="L122" s="75">
        <f t="shared" ref="L122" si="151">M122+N122</f>
        <v>0</v>
      </c>
      <c r="M122" s="68"/>
      <c r="N122" s="76">
        <f t="shared" si="145"/>
        <v>0</v>
      </c>
      <c r="O122" s="68"/>
      <c r="P122" s="68"/>
      <c r="Q122" s="68"/>
      <c r="R122" s="107">
        <f t="shared" si="146"/>
        <v>0</v>
      </c>
      <c r="S122" s="111"/>
      <c r="T122" s="112">
        <f t="shared" si="147"/>
        <v>0</v>
      </c>
      <c r="U122" s="104"/>
      <c r="V122" s="72"/>
      <c r="W122" s="72"/>
      <c r="X122" s="95"/>
    </row>
    <row r="123" spans="1:24" x14ac:dyDescent="0.25">
      <c r="A123" s="93" t="s">
        <v>92</v>
      </c>
      <c r="B123" s="90">
        <v>2</v>
      </c>
      <c r="C123" s="7">
        <f>SUM(C121:C122)</f>
        <v>0</v>
      </c>
      <c r="D123" s="7">
        <f>SUM(D121:D122)</f>
        <v>0</v>
      </c>
      <c r="E123" s="7">
        <f>SUM(E121:E122)</f>
        <v>0</v>
      </c>
      <c r="F123" s="89" t="s">
        <v>14</v>
      </c>
      <c r="G123" s="90" t="s">
        <v>14</v>
      </c>
      <c r="H123" s="90" t="s">
        <v>14</v>
      </c>
      <c r="I123" s="7">
        <f>SUM(I121:I122)</f>
        <v>0</v>
      </c>
      <c r="J123" s="89" t="s">
        <v>14</v>
      </c>
      <c r="K123" s="7">
        <f>SUM(K121:K122)</f>
        <v>0</v>
      </c>
      <c r="L123" s="7">
        <f>SUM(L121:L122)</f>
        <v>0</v>
      </c>
      <c r="M123" s="7">
        <f>SUM(M121:M122)</f>
        <v>0</v>
      </c>
      <c r="N123" s="7">
        <f>SUM(N121:N122)</f>
        <v>0</v>
      </c>
      <c r="O123" s="7">
        <f>SUM(O121:O122)</f>
        <v>0</v>
      </c>
      <c r="P123" s="89" t="s">
        <v>14</v>
      </c>
      <c r="Q123" s="7">
        <f>SUM(Q121:Q122)</f>
        <v>0</v>
      </c>
      <c r="R123" s="7">
        <f>SUM(R121:R122)</f>
        <v>0</v>
      </c>
      <c r="S123" s="7">
        <f>SUM(S121:S122)</f>
        <v>0</v>
      </c>
      <c r="T123" s="110" t="s">
        <v>14</v>
      </c>
      <c r="U123" s="90" t="s">
        <v>14</v>
      </c>
      <c r="V123" s="90" t="s">
        <v>14</v>
      </c>
      <c r="W123" s="90" t="s">
        <v>14</v>
      </c>
      <c r="X123" s="94" t="s">
        <v>14</v>
      </c>
    </row>
    <row r="124" spans="1:24" x14ac:dyDescent="0.25">
      <c r="A124" s="93" t="s">
        <v>27</v>
      </c>
      <c r="B124" s="90">
        <v>2</v>
      </c>
      <c r="C124" s="89" t="s">
        <v>14</v>
      </c>
      <c r="D124" s="89" t="s">
        <v>14</v>
      </c>
      <c r="E124" s="89" t="s">
        <v>14</v>
      </c>
      <c r="F124" s="7">
        <f>SUM(F121:F122)</f>
        <v>0</v>
      </c>
      <c r="G124" s="90" t="s">
        <v>14</v>
      </c>
      <c r="H124" s="90" t="s">
        <v>14</v>
      </c>
      <c r="I124" s="90" t="s">
        <v>14</v>
      </c>
      <c r="J124" s="7">
        <f>SUM(J121:J122)</f>
        <v>0</v>
      </c>
      <c r="K124" s="90" t="s">
        <v>14</v>
      </c>
      <c r="L124" s="90" t="s">
        <v>14</v>
      </c>
      <c r="M124" s="90" t="s">
        <v>14</v>
      </c>
      <c r="N124" s="90" t="s">
        <v>14</v>
      </c>
      <c r="O124" s="90" t="s">
        <v>14</v>
      </c>
      <c r="P124" s="7">
        <f>SUM(P121:P122)</f>
        <v>0</v>
      </c>
      <c r="Q124" s="90" t="s">
        <v>14</v>
      </c>
      <c r="R124" s="110" t="s">
        <v>14</v>
      </c>
      <c r="S124" s="110" t="s">
        <v>14</v>
      </c>
      <c r="T124" s="7">
        <f>SUM(T121:T122)</f>
        <v>0</v>
      </c>
      <c r="U124" s="10" t="s">
        <v>14</v>
      </c>
      <c r="V124" s="90" t="s">
        <v>14</v>
      </c>
      <c r="W124" s="90" t="s">
        <v>14</v>
      </c>
      <c r="X124" s="94" t="s">
        <v>14</v>
      </c>
    </row>
    <row r="125" spans="1:24" x14ac:dyDescent="0.25">
      <c r="A125" s="93" t="s">
        <v>93</v>
      </c>
      <c r="B125" s="90">
        <v>2</v>
      </c>
      <c r="C125" s="7">
        <f>SUMIF(H121:H122,"f",C121:C122)</f>
        <v>0</v>
      </c>
      <c r="D125" s="7">
        <f>SUMIF(H121:H122,"f",D121:D122)</f>
        <v>0</v>
      </c>
      <c r="E125" s="7">
        <f>SUMIF(H121:H122,"f",E121:E122)</f>
        <v>0</v>
      </c>
      <c r="F125" s="89" t="s">
        <v>14</v>
      </c>
      <c r="G125" s="90" t="s">
        <v>14</v>
      </c>
      <c r="H125" s="90" t="s">
        <v>14</v>
      </c>
      <c r="I125" s="7">
        <f>SUMIF(H121:H122,"f",I121:I122)</f>
        <v>0</v>
      </c>
      <c r="J125" s="90" t="s">
        <v>14</v>
      </c>
      <c r="K125" s="7">
        <f>SUMIF(H121:H122,"f",K121:K122)</f>
        <v>0</v>
      </c>
      <c r="L125" s="7">
        <f>SUMIF(H121:H122,"f",L121:L122)</f>
        <v>0</v>
      </c>
      <c r="M125" s="7">
        <f>SUMIF(H121:H122,"f",M121:M122)</f>
        <v>0</v>
      </c>
      <c r="N125" s="7">
        <f>SUMIF(H121:H122,"f",N121:N122)</f>
        <v>0</v>
      </c>
      <c r="O125" s="7">
        <f>SUMIF(H121:H122,"f",O121:O122)</f>
        <v>0</v>
      </c>
      <c r="P125" s="90" t="s">
        <v>14</v>
      </c>
      <c r="Q125" s="7">
        <f>SUMIF(H121:H122,"f",Q121:Q122)</f>
        <v>0</v>
      </c>
      <c r="R125" s="7">
        <f>SUMIF(H121:H122,"f",R121:R122)</f>
        <v>0</v>
      </c>
      <c r="S125" s="7">
        <f>SUMIF(H121:H122,"f",S121:S122)</f>
        <v>0</v>
      </c>
      <c r="T125" s="110" t="s">
        <v>14</v>
      </c>
      <c r="U125" s="90" t="s">
        <v>14</v>
      </c>
      <c r="V125" s="90" t="s">
        <v>14</v>
      </c>
      <c r="W125" s="90" t="s">
        <v>14</v>
      </c>
      <c r="X125" s="94" t="s">
        <v>14</v>
      </c>
    </row>
    <row r="126" spans="1:24" x14ac:dyDescent="0.25">
      <c r="A126" s="201" t="s">
        <v>33</v>
      </c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3"/>
    </row>
    <row r="127" spans="1:24" x14ac:dyDescent="0.25">
      <c r="A127" s="92"/>
      <c r="B127" s="68">
        <v>2</v>
      </c>
      <c r="C127" s="73"/>
      <c r="D127" s="89">
        <f t="shared" ref="D127:D133" si="152">IF(C127&gt;0,K127/(I127/C127),0)</f>
        <v>0</v>
      </c>
      <c r="E127" s="89">
        <f t="shared" ref="E127:E133" si="153">IF(C127&gt;0,R127/(I127/C127),0)</f>
        <v>0</v>
      </c>
      <c r="F127" s="74">
        <f t="shared" ref="F127:F133" si="154">IF(U127&gt;0,FLOOR((P127+T127)/U127,0.1),0)</f>
        <v>0</v>
      </c>
      <c r="G127" s="6"/>
      <c r="H127" s="6"/>
      <c r="I127" s="75">
        <f>K127+R127</f>
        <v>0</v>
      </c>
      <c r="J127" s="10">
        <f>P127+T127</f>
        <v>0</v>
      </c>
      <c r="K127" s="75">
        <f>L127+Q127</f>
        <v>0</v>
      </c>
      <c r="L127" s="75">
        <f>M127+N127</f>
        <v>0</v>
      </c>
      <c r="M127" s="68"/>
      <c r="N127" s="76">
        <f t="shared" ref="N127:N133" si="155">O127+P127</f>
        <v>0</v>
      </c>
      <c r="O127" s="68"/>
      <c r="P127" s="68"/>
      <c r="Q127" s="68"/>
      <c r="R127" s="107">
        <f t="shared" ref="R127:R133" si="156">(C127*U127)-K127</f>
        <v>0</v>
      </c>
      <c r="S127" s="111"/>
      <c r="T127" s="112">
        <f t="shared" ref="T127:T133" si="157">R127-S127</f>
        <v>0</v>
      </c>
      <c r="U127" s="104"/>
      <c r="V127" s="72"/>
      <c r="W127" s="72"/>
      <c r="X127" s="95"/>
    </row>
    <row r="128" spans="1:24" x14ac:dyDescent="0.25">
      <c r="A128" s="92"/>
      <c r="B128" s="68">
        <v>2</v>
      </c>
      <c r="C128" s="73"/>
      <c r="D128" s="89">
        <f t="shared" si="152"/>
        <v>0</v>
      </c>
      <c r="E128" s="89">
        <f t="shared" si="153"/>
        <v>0</v>
      </c>
      <c r="F128" s="74">
        <f t="shared" si="154"/>
        <v>0</v>
      </c>
      <c r="G128" s="6"/>
      <c r="H128" s="6"/>
      <c r="I128" s="75">
        <f t="shared" ref="I128:I133" si="158">K128+R128</f>
        <v>0</v>
      </c>
      <c r="J128" s="10">
        <f t="shared" ref="J128:J133" si="159">P128+T128</f>
        <v>0</v>
      </c>
      <c r="K128" s="75">
        <f t="shared" ref="K128:K133" si="160">L128+Q128</f>
        <v>0</v>
      </c>
      <c r="L128" s="75">
        <f t="shared" ref="L128:L133" si="161">M128+N128</f>
        <v>0</v>
      </c>
      <c r="M128" s="68"/>
      <c r="N128" s="76">
        <f t="shared" si="155"/>
        <v>0</v>
      </c>
      <c r="O128" s="68"/>
      <c r="P128" s="68"/>
      <c r="Q128" s="68"/>
      <c r="R128" s="107">
        <f t="shared" si="156"/>
        <v>0</v>
      </c>
      <c r="S128" s="111"/>
      <c r="T128" s="112">
        <f t="shared" si="157"/>
        <v>0</v>
      </c>
      <c r="U128" s="104"/>
      <c r="V128" s="72"/>
      <c r="W128" s="72"/>
      <c r="X128" s="95"/>
    </row>
    <row r="129" spans="1:24" x14ac:dyDescent="0.25">
      <c r="A129" s="92"/>
      <c r="B129" s="68">
        <v>2</v>
      </c>
      <c r="C129" s="73"/>
      <c r="D129" s="89">
        <f t="shared" si="152"/>
        <v>0</v>
      </c>
      <c r="E129" s="89">
        <f t="shared" si="153"/>
        <v>0</v>
      </c>
      <c r="F129" s="74">
        <f t="shared" si="154"/>
        <v>0</v>
      </c>
      <c r="G129" s="6"/>
      <c r="H129" s="6"/>
      <c r="I129" s="75">
        <f t="shared" si="158"/>
        <v>0</v>
      </c>
      <c r="J129" s="10">
        <f t="shared" si="159"/>
        <v>0</v>
      </c>
      <c r="K129" s="75">
        <f t="shared" si="160"/>
        <v>0</v>
      </c>
      <c r="L129" s="75">
        <f t="shared" si="161"/>
        <v>0</v>
      </c>
      <c r="M129" s="68"/>
      <c r="N129" s="76">
        <f t="shared" si="155"/>
        <v>0</v>
      </c>
      <c r="O129" s="68"/>
      <c r="P129" s="68"/>
      <c r="Q129" s="68"/>
      <c r="R129" s="107">
        <f t="shared" si="156"/>
        <v>0</v>
      </c>
      <c r="S129" s="111"/>
      <c r="T129" s="112">
        <f t="shared" si="157"/>
        <v>0</v>
      </c>
      <c r="U129" s="104"/>
      <c r="V129" s="72"/>
      <c r="W129" s="72"/>
      <c r="X129" s="95"/>
    </row>
    <row r="130" spans="1:24" x14ac:dyDescent="0.25">
      <c r="A130" s="92"/>
      <c r="B130" s="68">
        <v>2</v>
      </c>
      <c r="C130" s="73"/>
      <c r="D130" s="89">
        <f t="shared" si="152"/>
        <v>0</v>
      </c>
      <c r="E130" s="89">
        <f t="shared" si="153"/>
        <v>0</v>
      </c>
      <c r="F130" s="74">
        <f t="shared" si="154"/>
        <v>0</v>
      </c>
      <c r="G130" s="6"/>
      <c r="H130" s="6"/>
      <c r="I130" s="75">
        <f t="shared" si="158"/>
        <v>0</v>
      </c>
      <c r="J130" s="10">
        <f t="shared" si="159"/>
        <v>0</v>
      </c>
      <c r="K130" s="75">
        <f t="shared" si="160"/>
        <v>0</v>
      </c>
      <c r="L130" s="75">
        <f t="shared" si="161"/>
        <v>0</v>
      </c>
      <c r="M130" s="68"/>
      <c r="N130" s="76">
        <f t="shared" si="155"/>
        <v>0</v>
      </c>
      <c r="O130" s="68"/>
      <c r="P130" s="68"/>
      <c r="Q130" s="68"/>
      <c r="R130" s="107">
        <f t="shared" si="156"/>
        <v>0</v>
      </c>
      <c r="S130" s="111"/>
      <c r="T130" s="112">
        <f t="shared" si="157"/>
        <v>0</v>
      </c>
      <c r="U130" s="104"/>
      <c r="V130" s="72"/>
      <c r="W130" s="72"/>
      <c r="X130" s="95"/>
    </row>
    <row r="131" spans="1:24" x14ac:dyDescent="0.25">
      <c r="A131" s="92"/>
      <c r="B131" s="68">
        <v>2</v>
      </c>
      <c r="C131" s="73"/>
      <c r="D131" s="89">
        <f t="shared" si="152"/>
        <v>0</v>
      </c>
      <c r="E131" s="89">
        <f t="shared" si="153"/>
        <v>0</v>
      </c>
      <c r="F131" s="74">
        <f t="shared" si="154"/>
        <v>0</v>
      </c>
      <c r="G131" s="6"/>
      <c r="H131" s="6"/>
      <c r="I131" s="75">
        <f t="shared" si="158"/>
        <v>0</v>
      </c>
      <c r="J131" s="10">
        <f t="shared" si="159"/>
        <v>0</v>
      </c>
      <c r="K131" s="75">
        <f t="shared" si="160"/>
        <v>0</v>
      </c>
      <c r="L131" s="75">
        <f t="shared" si="161"/>
        <v>0</v>
      </c>
      <c r="M131" s="68"/>
      <c r="N131" s="76">
        <f t="shared" si="155"/>
        <v>0</v>
      </c>
      <c r="O131" s="68"/>
      <c r="P131" s="68"/>
      <c r="Q131" s="68"/>
      <c r="R131" s="107">
        <f t="shared" si="156"/>
        <v>0</v>
      </c>
      <c r="S131" s="111"/>
      <c r="T131" s="112">
        <f t="shared" si="157"/>
        <v>0</v>
      </c>
      <c r="U131" s="104"/>
      <c r="V131" s="72"/>
      <c r="W131" s="72"/>
      <c r="X131" s="95"/>
    </row>
    <row r="132" spans="1:24" x14ac:dyDescent="0.25">
      <c r="A132" s="92"/>
      <c r="B132" s="68">
        <v>2</v>
      </c>
      <c r="C132" s="73"/>
      <c r="D132" s="89">
        <f t="shared" si="152"/>
        <v>0</v>
      </c>
      <c r="E132" s="89">
        <f t="shared" si="153"/>
        <v>0</v>
      </c>
      <c r="F132" s="74">
        <f t="shared" si="154"/>
        <v>0</v>
      </c>
      <c r="G132" s="6"/>
      <c r="H132" s="6"/>
      <c r="I132" s="75">
        <f t="shared" si="158"/>
        <v>0</v>
      </c>
      <c r="J132" s="10">
        <f t="shared" si="159"/>
        <v>0</v>
      </c>
      <c r="K132" s="75">
        <f t="shared" si="160"/>
        <v>0</v>
      </c>
      <c r="L132" s="75">
        <f t="shared" si="161"/>
        <v>0</v>
      </c>
      <c r="M132" s="68"/>
      <c r="N132" s="76">
        <f t="shared" si="155"/>
        <v>0</v>
      </c>
      <c r="O132" s="68"/>
      <c r="P132" s="68"/>
      <c r="Q132" s="68"/>
      <c r="R132" s="107">
        <f t="shared" si="156"/>
        <v>0</v>
      </c>
      <c r="S132" s="111"/>
      <c r="T132" s="112">
        <f t="shared" si="157"/>
        <v>0</v>
      </c>
      <c r="U132" s="104"/>
      <c r="V132" s="72"/>
      <c r="W132" s="72"/>
      <c r="X132" s="95"/>
    </row>
    <row r="133" spans="1:24" x14ac:dyDescent="0.25">
      <c r="A133" s="92"/>
      <c r="B133" s="68">
        <v>2</v>
      </c>
      <c r="C133" s="73"/>
      <c r="D133" s="89">
        <f t="shared" si="152"/>
        <v>0</v>
      </c>
      <c r="E133" s="89">
        <f t="shared" si="153"/>
        <v>0</v>
      </c>
      <c r="F133" s="74">
        <f t="shared" si="154"/>
        <v>0</v>
      </c>
      <c r="G133" s="6"/>
      <c r="H133" s="6"/>
      <c r="I133" s="75">
        <f t="shared" si="158"/>
        <v>0</v>
      </c>
      <c r="J133" s="10">
        <f t="shared" si="159"/>
        <v>0</v>
      </c>
      <c r="K133" s="75">
        <f t="shared" si="160"/>
        <v>0</v>
      </c>
      <c r="L133" s="75">
        <f t="shared" si="161"/>
        <v>0</v>
      </c>
      <c r="M133" s="68"/>
      <c r="N133" s="76">
        <f t="shared" si="155"/>
        <v>0</v>
      </c>
      <c r="O133" s="68"/>
      <c r="P133" s="68"/>
      <c r="Q133" s="68"/>
      <c r="R133" s="107">
        <f t="shared" si="156"/>
        <v>0</v>
      </c>
      <c r="S133" s="111"/>
      <c r="T133" s="112">
        <f t="shared" si="157"/>
        <v>0</v>
      </c>
      <c r="U133" s="104"/>
      <c r="V133" s="72"/>
      <c r="W133" s="72"/>
      <c r="X133" s="95"/>
    </row>
    <row r="134" spans="1:24" x14ac:dyDescent="0.25">
      <c r="A134" s="93" t="s">
        <v>92</v>
      </c>
      <c r="B134" s="90">
        <v>2</v>
      </c>
      <c r="C134" s="7">
        <f>SUM(C127:C133)</f>
        <v>0</v>
      </c>
      <c r="D134" s="7">
        <f>SUM(D127:D133)</f>
        <v>0</v>
      </c>
      <c r="E134" s="7">
        <f>SUM(E127:E133)</f>
        <v>0</v>
      </c>
      <c r="F134" s="89" t="s">
        <v>14</v>
      </c>
      <c r="G134" s="90" t="s">
        <v>14</v>
      </c>
      <c r="H134" s="90" t="s">
        <v>14</v>
      </c>
      <c r="I134" s="7">
        <f>SUM(I127:I133)</f>
        <v>0</v>
      </c>
      <c r="J134" s="89" t="s">
        <v>14</v>
      </c>
      <c r="K134" s="7">
        <f t="shared" ref="K134:O134" si="162">SUM(K127:K133)</f>
        <v>0</v>
      </c>
      <c r="L134" s="7">
        <f t="shared" si="162"/>
        <v>0</v>
      </c>
      <c r="M134" s="7">
        <f t="shared" si="162"/>
        <v>0</v>
      </c>
      <c r="N134" s="7">
        <f t="shared" si="162"/>
        <v>0</v>
      </c>
      <c r="O134" s="7">
        <f t="shared" si="162"/>
        <v>0</v>
      </c>
      <c r="P134" s="89" t="s">
        <v>14</v>
      </c>
      <c r="Q134" s="7">
        <f t="shared" ref="Q134:S134" si="163">SUM(Q127:Q133)</f>
        <v>0</v>
      </c>
      <c r="R134" s="7">
        <f t="shared" si="163"/>
        <v>0</v>
      </c>
      <c r="S134" s="7">
        <f t="shared" si="163"/>
        <v>0</v>
      </c>
      <c r="T134" s="110" t="s">
        <v>14</v>
      </c>
      <c r="U134" s="90" t="s">
        <v>14</v>
      </c>
      <c r="V134" s="90" t="s">
        <v>14</v>
      </c>
      <c r="W134" s="90" t="s">
        <v>14</v>
      </c>
      <c r="X134" s="94" t="s">
        <v>14</v>
      </c>
    </row>
    <row r="135" spans="1:24" x14ac:dyDescent="0.25">
      <c r="A135" s="93" t="s">
        <v>27</v>
      </c>
      <c r="B135" s="90">
        <v>2</v>
      </c>
      <c r="C135" s="89" t="s">
        <v>14</v>
      </c>
      <c r="D135" s="89" t="s">
        <v>14</v>
      </c>
      <c r="E135" s="89" t="s">
        <v>14</v>
      </c>
      <c r="F135" s="7">
        <f>SUM(F127:F133)</f>
        <v>0</v>
      </c>
      <c r="G135" s="90" t="s">
        <v>14</v>
      </c>
      <c r="H135" s="90" t="s">
        <v>14</v>
      </c>
      <c r="I135" s="90" t="s">
        <v>14</v>
      </c>
      <c r="J135" s="7">
        <f>SUM(J127:J133)</f>
        <v>0</v>
      </c>
      <c r="K135" s="90" t="s">
        <v>14</v>
      </c>
      <c r="L135" s="90" t="s">
        <v>14</v>
      </c>
      <c r="M135" s="90" t="s">
        <v>14</v>
      </c>
      <c r="N135" s="90" t="s">
        <v>14</v>
      </c>
      <c r="O135" s="90" t="s">
        <v>14</v>
      </c>
      <c r="P135" s="7">
        <f>SUM(P127:P133)</f>
        <v>0</v>
      </c>
      <c r="Q135" s="90" t="s">
        <v>14</v>
      </c>
      <c r="R135" s="110" t="s">
        <v>14</v>
      </c>
      <c r="S135" s="110" t="s">
        <v>14</v>
      </c>
      <c r="T135" s="7">
        <f>SUM(T127:T133)</f>
        <v>0</v>
      </c>
      <c r="U135" s="10" t="s">
        <v>14</v>
      </c>
      <c r="V135" s="90" t="s">
        <v>14</v>
      </c>
      <c r="W135" s="90" t="s">
        <v>14</v>
      </c>
      <c r="X135" s="94" t="s">
        <v>14</v>
      </c>
    </row>
    <row r="136" spans="1:24" x14ac:dyDescent="0.25">
      <c r="A136" s="93" t="s">
        <v>93</v>
      </c>
      <c r="B136" s="90">
        <v>2</v>
      </c>
      <c r="C136" s="7">
        <f>SUMIF(H127:H133,"f",C127:C133)</f>
        <v>0</v>
      </c>
      <c r="D136" s="7">
        <f>SUMIF(H127:H133,"f",D127:D133)</f>
        <v>0</v>
      </c>
      <c r="E136" s="7">
        <f>SUMIF(H127:H133,"f",E127:E133)</f>
        <v>0</v>
      </c>
      <c r="F136" s="89" t="s">
        <v>14</v>
      </c>
      <c r="G136" s="90" t="s">
        <v>14</v>
      </c>
      <c r="H136" s="90" t="s">
        <v>14</v>
      </c>
      <c r="I136" s="7">
        <f>SUMIF(H127:H133,"f",I127:I133)</f>
        <v>0</v>
      </c>
      <c r="J136" s="90" t="s">
        <v>14</v>
      </c>
      <c r="K136" s="7">
        <f>SUMIF(H127:H133,"f",K127:K133)</f>
        <v>0</v>
      </c>
      <c r="L136" s="7">
        <f>SUMIF(H127:H133,"f",L127:L133)</f>
        <v>0</v>
      </c>
      <c r="M136" s="7">
        <f>SUMIF(H127:H133,"f",M127:M133)</f>
        <v>0</v>
      </c>
      <c r="N136" s="7">
        <f>SUMIF(H127:H133,"f",N127:N133)</f>
        <v>0</v>
      </c>
      <c r="O136" s="7">
        <f>SUMIF(H127:H133,"f",O127:O133)</f>
        <v>0</v>
      </c>
      <c r="P136" s="90" t="s">
        <v>14</v>
      </c>
      <c r="Q136" s="7">
        <f>SUMIF(H127:H133,"f",Q127:Q133)</f>
        <v>0</v>
      </c>
      <c r="R136" s="7">
        <f>SUMIF(H127:H133,"f",R127:R133)</f>
        <v>0</v>
      </c>
      <c r="S136" s="7">
        <f>SUMIF(H127:H133,"f",S127:S133)</f>
        <v>0</v>
      </c>
      <c r="T136" s="110" t="s">
        <v>14</v>
      </c>
      <c r="U136" s="90" t="s">
        <v>14</v>
      </c>
      <c r="V136" s="90" t="s">
        <v>14</v>
      </c>
      <c r="W136" s="90" t="s">
        <v>14</v>
      </c>
      <c r="X136" s="94" t="s">
        <v>14</v>
      </c>
    </row>
    <row r="137" spans="1:24" x14ac:dyDescent="0.25">
      <c r="A137" s="201" t="s">
        <v>34</v>
      </c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3"/>
    </row>
    <row r="138" spans="1:24" x14ac:dyDescent="0.25">
      <c r="A138" s="92"/>
      <c r="B138" s="68">
        <v>2</v>
      </c>
      <c r="C138" s="73"/>
      <c r="D138" s="89">
        <f t="shared" ref="D138:D139" si="164">IF(C138&gt;0,K138/(I138/C138),0)</f>
        <v>0</v>
      </c>
      <c r="E138" s="89">
        <f t="shared" ref="E138:E139" si="165">IF(C138&gt;0,R138/(I138/C138),0)</f>
        <v>0</v>
      </c>
      <c r="F138" s="74">
        <f t="shared" ref="F138:F139" si="166">IF(U138&gt;0,FLOOR((P138+T138)/U138,0.1),0)</f>
        <v>0</v>
      </c>
      <c r="G138" s="6"/>
      <c r="H138" s="6"/>
      <c r="I138" s="75">
        <f>K138+R138</f>
        <v>0</v>
      </c>
      <c r="J138" s="10">
        <f>P138+T138</f>
        <v>0</v>
      </c>
      <c r="K138" s="75">
        <f>L138+Q138</f>
        <v>0</v>
      </c>
      <c r="L138" s="75">
        <f>M138+N138</f>
        <v>0</v>
      </c>
      <c r="M138" s="68"/>
      <c r="N138" s="76">
        <f t="shared" ref="N138:N139" si="167">O138+P138</f>
        <v>0</v>
      </c>
      <c r="O138" s="68"/>
      <c r="P138" s="68"/>
      <c r="Q138" s="68"/>
      <c r="R138" s="107">
        <f t="shared" ref="R138:R139" si="168">(C138*U138)-K138</f>
        <v>0</v>
      </c>
      <c r="S138" s="111"/>
      <c r="T138" s="112">
        <f t="shared" ref="T138:T139" si="169">R138-S138</f>
        <v>0</v>
      </c>
      <c r="U138" s="104"/>
      <c r="V138" s="72"/>
      <c r="W138" s="72"/>
      <c r="X138" s="95"/>
    </row>
    <row r="139" spans="1:24" x14ac:dyDescent="0.25">
      <c r="A139" s="92"/>
      <c r="B139" s="68">
        <v>2</v>
      </c>
      <c r="C139" s="73"/>
      <c r="D139" s="89">
        <f t="shared" si="164"/>
        <v>0</v>
      </c>
      <c r="E139" s="89">
        <f t="shared" si="165"/>
        <v>0</v>
      </c>
      <c r="F139" s="74">
        <f t="shared" si="166"/>
        <v>0</v>
      </c>
      <c r="G139" s="6"/>
      <c r="H139" s="6"/>
      <c r="I139" s="75">
        <f t="shared" ref="I139" si="170">K139+R139</f>
        <v>0</v>
      </c>
      <c r="J139" s="10">
        <f t="shared" ref="J139" si="171">P139+T139</f>
        <v>0</v>
      </c>
      <c r="K139" s="75">
        <f t="shared" ref="K139" si="172">L139+Q139</f>
        <v>0</v>
      </c>
      <c r="L139" s="75">
        <f t="shared" ref="L139" si="173">M139+N139</f>
        <v>0</v>
      </c>
      <c r="M139" s="68"/>
      <c r="N139" s="76">
        <f t="shared" si="167"/>
        <v>0</v>
      </c>
      <c r="O139" s="68"/>
      <c r="P139" s="68"/>
      <c r="Q139" s="68"/>
      <c r="R139" s="107">
        <f t="shared" si="168"/>
        <v>0</v>
      </c>
      <c r="S139" s="111"/>
      <c r="T139" s="112">
        <f t="shared" si="169"/>
        <v>0</v>
      </c>
      <c r="U139" s="104"/>
      <c r="V139" s="72"/>
      <c r="W139" s="72"/>
      <c r="X139" s="95"/>
    </row>
    <row r="140" spans="1:24" x14ac:dyDescent="0.25">
      <c r="A140" s="93" t="s">
        <v>92</v>
      </c>
      <c r="B140" s="90">
        <v>2</v>
      </c>
      <c r="C140" s="7">
        <f>SUM(C138:C139)</f>
        <v>0</v>
      </c>
      <c r="D140" s="7">
        <f>SUM(D138:D139)</f>
        <v>0</v>
      </c>
      <c r="E140" s="7">
        <f>SUM(E138:E139)</f>
        <v>0</v>
      </c>
      <c r="F140" s="89" t="s">
        <v>14</v>
      </c>
      <c r="G140" s="90" t="s">
        <v>14</v>
      </c>
      <c r="H140" s="90" t="s">
        <v>14</v>
      </c>
      <c r="I140" s="7">
        <f>SUM(I138:I139)</f>
        <v>0</v>
      </c>
      <c r="J140" s="89" t="s">
        <v>14</v>
      </c>
      <c r="K140" s="7">
        <f>SUM(K138:K139)</f>
        <v>0</v>
      </c>
      <c r="L140" s="7">
        <f>SUM(L138:L139)</f>
        <v>0</v>
      </c>
      <c r="M140" s="7">
        <f>SUM(M138:M139)</f>
        <v>0</v>
      </c>
      <c r="N140" s="7">
        <f>SUM(N138:N139)</f>
        <v>0</v>
      </c>
      <c r="O140" s="7">
        <f>SUM(O138:O139)</f>
        <v>0</v>
      </c>
      <c r="P140" s="89" t="s">
        <v>14</v>
      </c>
      <c r="Q140" s="7">
        <f>SUM(Q138:Q139)</f>
        <v>0</v>
      </c>
      <c r="R140" s="7">
        <f>SUM(R138:R139)</f>
        <v>0</v>
      </c>
      <c r="S140" s="7">
        <f>SUM(S138:S139)</f>
        <v>0</v>
      </c>
      <c r="T140" s="110" t="s">
        <v>14</v>
      </c>
      <c r="U140" s="90" t="s">
        <v>14</v>
      </c>
      <c r="V140" s="90" t="s">
        <v>14</v>
      </c>
      <c r="W140" s="90" t="s">
        <v>14</v>
      </c>
      <c r="X140" s="94" t="s">
        <v>14</v>
      </c>
    </row>
    <row r="141" spans="1:24" x14ac:dyDescent="0.25">
      <c r="A141" s="93" t="s">
        <v>27</v>
      </c>
      <c r="B141" s="90">
        <v>2</v>
      </c>
      <c r="C141" s="89" t="s">
        <v>14</v>
      </c>
      <c r="D141" s="89" t="s">
        <v>14</v>
      </c>
      <c r="E141" s="89" t="s">
        <v>14</v>
      </c>
      <c r="F141" s="7">
        <f>SUM(F138:F139)</f>
        <v>0</v>
      </c>
      <c r="G141" s="90" t="s">
        <v>14</v>
      </c>
      <c r="H141" s="90" t="s">
        <v>14</v>
      </c>
      <c r="I141" s="90" t="s">
        <v>14</v>
      </c>
      <c r="J141" s="7">
        <f>SUM(J138:J139)</f>
        <v>0</v>
      </c>
      <c r="K141" s="90" t="s">
        <v>14</v>
      </c>
      <c r="L141" s="90" t="s">
        <v>14</v>
      </c>
      <c r="M141" s="90" t="s">
        <v>14</v>
      </c>
      <c r="N141" s="90" t="s">
        <v>14</v>
      </c>
      <c r="O141" s="90" t="s">
        <v>14</v>
      </c>
      <c r="P141" s="7">
        <f>SUM(P138:P139)</f>
        <v>0</v>
      </c>
      <c r="Q141" s="90" t="s">
        <v>14</v>
      </c>
      <c r="R141" s="110" t="s">
        <v>14</v>
      </c>
      <c r="S141" s="110" t="s">
        <v>14</v>
      </c>
      <c r="T141" s="7">
        <f>SUM(T138:T139)</f>
        <v>0</v>
      </c>
      <c r="U141" s="10" t="s">
        <v>14</v>
      </c>
      <c r="V141" s="90" t="s">
        <v>14</v>
      </c>
      <c r="W141" s="90" t="s">
        <v>14</v>
      </c>
      <c r="X141" s="94" t="s">
        <v>14</v>
      </c>
    </row>
    <row r="142" spans="1:24" x14ac:dyDescent="0.25">
      <c r="A142" s="93" t="s">
        <v>93</v>
      </c>
      <c r="B142" s="90">
        <v>2</v>
      </c>
      <c r="C142" s="7">
        <f>SUMIF(H138:H139,"f",C138:C139)</f>
        <v>0</v>
      </c>
      <c r="D142" s="7">
        <f>SUMIF(H138:H139,"f",D138:D139)</f>
        <v>0</v>
      </c>
      <c r="E142" s="7">
        <f>SUMIF(H138:H139,"f",E138:E139)</f>
        <v>0</v>
      </c>
      <c r="F142" s="89" t="s">
        <v>14</v>
      </c>
      <c r="G142" s="90" t="s">
        <v>14</v>
      </c>
      <c r="H142" s="90" t="s">
        <v>14</v>
      </c>
      <c r="I142" s="7">
        <f>SUMIF(H138:H139,"f",I138:I139)</f>
        <v>0</v>
      </c>
      <c r="J142" s="90" t="s">
        <v>14</v>
      </c>
      <c r="K142" s="7">
        <f>SUMIF(H138:H139,"f",K138:K139)</f>
        <v>0</v>
      </c>
      <c r="L142" s="7">
        <f>SUMIF(H138:H139,"f",L138:L139)</f>
        <v>0</v>
      </c>
      <c r="M142" s="7">
        <f>SUMIF(H138:H139,"f",M138:M139)</f>
        <v>0</v>
      </c>
      <c r="N142" s="7">
        <f>SUMIF(H138:H139,"f",N138:N139)</f>
        <v>0</v>
      </c>
      <c r="O142" s="7">
        <f>SUMIF(H138:H139,"f",O138:O139)</f>
        <v>0</v>
      </c>
      <c r="P142" s="90" t="s">
        <v>14</v>
      </c>
      <c r="Q142" s="7">
        <f>SUMIF(H138:H139,"f",Q138:Q139)</f>
        <v>0</v>
      </c>
      <c r="R142" s="7">
        <f>SUMIF(H138:H139,"f",R138:R139)</f>
        <v>0</v>
      </c>
      <c r="S142" s="7">
        <f>SUMIF(H138:H139,"f",S138:S139)</f>
        <v>0</v>
      </c>
      <c r="T142" s="110" t="s">
        <v>14</v>
      </c>
      <c r="U142" s="90" t="s">
        <v>14</v>
      </c>
      <c r="V142" s="90" t="s">
        <v>14</v>
      </c>
      <c r="W142" s="90" t="s">
        <v>14</v>
      </c>
      <c r="X142" s="94" t="s">
        <v>14</v>
      </c>
    </row>
    <row r="143" spans="1:24" s="11" customFormat="1" ht="17.25" x14ac:dyDescent="0.3">
      <c r="A143" s="96" t="s">
        <v>90</v>
      </c>
      <c r="B143" s="78">
        <v>2</v>
      </c>
      <c r="C143" s="79">
        <f>SUM(C86,C97,C111,C117,C123,C134,C140)</f>
        <v>30</v>
      </c>
      <c r="D143" s="79">
        <f>SUM(D86,D97,D111,D117,D123,D134,D140)</f>
        <v>14.597794057794058</v>
      </c>
      <c r="E143" s="79">
        <f>SUM(E86,E97,E111,E117,E123,E134,E140)</f>
        <v>15.402205942205942</v>
      </c>
      <c r="F143" s="79">
        <f>SUM(F87,F98,F112,F118,F124,F135,F141)</f>
        <v>8.4</v>
      </c>
      <c r="G143" s="80" t="s">
        <v>14</v>
      </c>
      <c r="H143" s="80" t="s">
        <v>14</v>
      </c>
      <c r="I143" s="79">
        <f>SUM(I86,I97,I111,I117,I123,I134,I140)</f>
        <v>804.5</v>
      </c>
      <c r="J143" s="79">
        <f>SUM(J87,J98,J112,J118,J124,J135,J141)</f>
        <v>237</v>
      </c>
      <c r="K143" s="79">
        <f>SUM(K86,K97,K111,K117,K123,K134,K140)</f>
        <v>391</v>
      </c>
      <c r="L143" s="79">
        <f>SUM(L86,L97,L111,L117,L123,L134,L140)</f>
        <v>375</v>
      </c>
      <c r="M143" s="79">
        <f>SUM(M86,M97,M111,M117,M123,M134,M140)</f>
        <v>150</v>
      </c>
      <c r="N143" s="79">
        <f>SUM(N86,N97,N111,N117,N123,N134,N140)</f>
        <v>225</v>
      </c>
      <c r="O143" s="79">
        <f>SUM(O86,O97,O111,O117,O123,O134,O140)</f>
        <v>5</v>
      </c>
      <c r="P143" s="79">
        <f>SUM(P87,P98,P112,P118,P124,P135,P141)</f>
        <v>220</v>
      </c>
      <c r="Q143" s="79">
        <f>SUM(Q86,Q97,Q111,Q117,Q123,Q134,Q140)</f>
        <v>16</v>
      </c>
      <c r="R143" s="79">
        <f>SUM(R86,R97,R111,R117,R123,R134,R140)</f>
        <v>413.5</v>
      </c>
      <c r="S143" s="79">
        <f>SUM(S86,S97,S111,S117,S123,S134,S140)</f>
        <v>396.5</v>
      </c>
      <c r="T143" s="79">
        <f>SUM(T87,T98,T112,T118,T124,T135,T141)</f>
        <v>17</v>
      </c>
      <c r="U143" s="80" t="s">
        <v>14</v>
      </c>
      <c r="V143" s="80" t="s">
        <v>14</v>
      </c>
      <c r="W143" s="80" t="s">
        <v>14</v>
      </c>
      <c r="X143" s="97" t="s">
        <v>14</v>
      </c>
    </row>
    <row r="144" spans="1:24" s="11" customFormat="1" ht="17.25" x14ac:dyDescent="0.3">
      <c r="A144" s="99" t="s">
        <v>95</v>
      </c>
      <c r="B144" s="81" t="s">
        <v>14</v>
      </c>
      <c r="C144" s="82">
        <f>C143+C79</f>
        <v>60</v>
      </c>
      <c r="D144" s="82">
        <f>D143+D79</f>
        <v>29.807138787138786</v>
      </c>
      <c r="E144" s="82">
        <f>E143+E79</f>
        <v>30.192861212861214</v>
      </c>
      <c r="F144" s="82">
        <f>F143+F79</f>
        <v>15.900000000000002</v>
      </c>
      <c r="G144" s="83" t="s">
        <v>14</v>
      </c>
      <c r="H144" s="83" t="s">
        <v>14</v>
      </c>
      <c r="I144" s="82">
        <f t="shared" ref="I144:T144" si="174">I143+I79</f>
        <v>1590</v>
      </c>
      <c r="J144" s="82">
        <f t="shared" si="174"/>
        <v>436</v>
      </c>
      <c r="K144" s="82">
        <f t="shared" si="174"/>
        <v>789</v>
      </c>
      <c r="L144" s="82">
        <f t="shared" si="174"/>
        <v>751</v>
      </c>
      <c r="M144" s="82">
        <f t="shared" si="174"/>
        <v>316</v>
      </c>
      <c r="N144" s="82">
        <f t="shared" si="174"/>
        <v>435</v>
      </c>
      <c r="O144" s="82">
        <f t="shared" si="174"/>
        <v>40</v>
      </c>
      <c r="P144" s="82">
        <f t="shared" si="174"/>
        <v>395</v>
      </c>
      <c r="Q144" s="82">
        <f t="shared" si="174"/>
        <v>38</v>
      </c>
      <c r="R144" s="82">
        <f t="shared" si="174"/>
        <v>801</v>
      </c>
      <c r="S144" s="82">
        <f t="shared" si="174"/>
        <v>760</v>
      </c>
      <c r="T144" s="82">
        <f t="shared" si="174"/>
        <v>41</v>
      </c>
      <c r="U144" s="83" t="s">
        <v>14</v>
      </c>
      <c r="V144" s="83" t="s">
        <v>14</v>
      </c>
      <c r="W144" s="83" t="s">
        <v>14</v>
      </c>
      <c r="X144" s="100" t="s">
        <v>14</v>
      </c>
    </row>
    <row r="145" spans="1:24" ht="25.35" customHeight="1" x14ac:dyDescent="0.25">
      <c r="A145" s="204" t="s">
        <v>96</v>
      </c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6"/>
    </row>
    <row r="146" spans="1:24" ht="25.35" customHeight="1" x14ac:dyDescent="0.25">
      <c r="A146" s="207" t="s">
        <v>97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9"/>
    </row>
    <row r="147" spans="1:24" x14ac:dyDescent="0.25">
      <c r="A147" s="201" t="s">
        <v>29</v>
      </c>
      <c r="B147" s="202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3"/>
    </row>
    <row r="148" spans="1:24" x14ac:dyDescent="0.25">
      <c r="A148" s="92" t="s">
        <v>256</v>
      </c>
      <c r="B148" s="68">
        <v>3</v>
      </c>
      <c r="C148" s="73">
        <v>2</v>
      </c>
      <c r="D148" s="89">
        <f t="shared" ref="D148:D151" si="175">IF(C148&gt;0,K148/(I148/C148),0)</f>
        <v>1.0333333333333334</v>
      </c>
      <c r="E148" s="89">
        <f t="shared" ref="E148:E151" si="176">IF(C148&gt;0,R148/(I148/C148),0)</f>
        <v>0.96666666666666667</v>
      </c>
      <c r="F148" s="74">
        <f t="shared" ref="F148:F151" si="177">IF(U148&gt;0,FLOOR((P148+T148)/U148,0.1),0)</f>
        <v>1</v>
      </c>
      <c r="G148" s="6" t="s">
        <v>21</v>
      </c>
      <c r="H148" s="6" t="s">
        <v>20</v>
      </c>
      <c r="I148" s="75">
        <f>K148+R148</f>
        <v>60</v>
      </c>
      <c r="J148" s="10">
        <f>P148+T148</f>
        <v>30</v>
      </c>
      <c r="K148" s="75">
        <f>L148+Q148</f>
        <v>31</v>
      </c>
      <c r="L148" s="75">
        <f>M148+N148</f>
        <v>30</v>
      </c>
      <c r="M148" s="68"/>
      <c r="N148" s="76">
        <f t="shared" ref="N148:N151" si="178">O148+P148</f>
        <v>30</v>
      </c>
      <c r="O148" s="68"/>
      <c r="P148" s="68">
        <v>30</v>
      </c>
      <c r="Q148" s="68">
        <v>1</v>
      </c>
      <c r="R148" s="107">
        <f t="shared" ref="R148:R151" si="179">(C148*U148)-K148</f>
        <v>29</v>
      </c>
      <c r="S148" s="108">
        <v>29</v>
      </c>
      <c r="T148" s="112">
        <f t="shared" ref="T148:T151" si="180">R148-S148</f>
        <v>0</v>
      </c>
      <c r="U148" s="103">
        <v>30</v>
      </c>
      <c r="V148" s="72">
        <v>100</v>
      </c>
      <c r="W148" s="72"/>
      <c r="X148" s="95"/>
    </row>
    <row r="149" spans="1:24" x14ac:dyDescent="0.25">
      <c r="A149" s="92"/>
      <c r="B149" s="68">
        <v>3</v>
      </c>
      <c r="C149" s="73"/>
      <c r="D149" s="89">
        <f t="shared" si="175"/>
        <v>0</v>
      </c>
      <c r="E149" s="89">
        <f t="shared" si="176"/>
        <v>0</v>
      </c>
      <c r="F149" s="74">
        <f t="shared" si="177"/>
        <v>0</v>
      </c>
      <c r="G149" s="6"/>
      <c r="H149" s="6"/>
      <c r="I149" s="75">
        <f t="shared" ref="I149:I151" si="181">K149+R149</f>
        <v>0</v>
      </c>
      <c r="J149" s="10">
        <f t="shared" ref="J149:J151" si="182">P149+T149</f>
        <v>0</v>
      </c>
      <c r="K149" s="75">
        <f t="shared" ref="K149:K151" si="183">L149+Q149</f>
        <v>0</v>
      </c>
      <c r="L149" s="75">
        <f t="shared" ref="L149:L151" si="184">M149+N149</f>
        <v>0</v>
      </c>
      <c r="M149" s="68"/>
      <c r="N149" s="76">
        <f t="shared" si="178"/>
        <v>0</v>
      </c>
      <c r="O149" s="68"/>
      <c r="P149" s="68"/>
      <c r="Q149" s="68"/>
      <c r="R149" s="107">
        <f t="shared" si="179"/>
        <v>0</v>
      </c>
      <c r="S149" s="111"/>
      <c r="T149" s="112">
        <f t="shared" si="180"/>
        <v>0</v>
      </c>
      <c r="U149" s="104"/>
      <c r="V149" s="72"/>
      <c r="W149" s="72"/>
      <c r="X149" s="95"/>
    </row>
    <row r="150" spans="1:24" x14ac:dyDescent="0.25">
      <c r="A150" s="92"/>
      <c r="B150" s="68">
        <v>3</v>
      </c>
      <c r="C150" s="73"/>
      <c r="D150" s="89">
        <f t="shared" si="175"/>
        <v>0</v>
      </c>
      <c r="E150" s="89">
        <f t="shared" si="176"/>
        <v>0</v>
      </c>
      <c r="F150" s="74">
        <f t="shared" si="177"/>
        <v>0</v>
      </c>
      <c r="G150" s="6"/>
      <c r="H150" s="6"/>
      <c r="I150" s="75">
        <f t="shared" si="181"/>
        <v>0</v>
      </c>
      <c r="J150" s="10">
        <f t="shared" si="182"/>
        <v>0</v>
      </c>
      <c r="K150" s="75">
        <f t="shared" si="183"/>
        <v>0</v>
      </c>
      <c r="L150" s="75">
        <f t="shared" si="184"/>
        <v>0</v>
      </c>
      <c r="M150" s="68"/>
      <c r="N150" s="76">
        <f t="shared" si="178"/>
        <v>0</v>
      </c>
      <c r="O150" s="68"/>
      <c r="P150" s="68"/>
      <c r="Q150" s="68"/>
      <c r="R150" s="107">
        <f t="shared" si="179"/>
        <v>0</v>
      </c>
      <c r="S150" s="111"/>
      <c r="T150" s="112">
        <f t="shared" si="180"/>
        <v>0</v>
      </c>
      <c r="U150" s="104"/>
      <c r="V150" s="72"/>
      <c r="W150" s="72"/>
      <c r="X150" s="95"/>
    </row>
    <row r="151" spans="1:24" x14ac:dyDescent="0.25">
      <c r="A151" s="92"/>
      <c r="B151" s="68">
        <v>3</v>
      </c>
      <c r="C151" s="73"/>
      <c r="D151" s="89">
        <f t="shared" si="175"/>
        <v>0</v>
      </c>
      <c r="E151" s="89">
        <f t="shared" si="176"/>
        <v>0</v>
      </c>
      <c r="F151" s="74">
        <f t="shared" si="177"/>
        <v>0</v>
      </c>
      <c r="G151" s="6"/>
      <c r="H151" s="6"/>
      <c r="I151" s="75">
        <f t="shared" si="181"/>
        <v>0</v>
      </c>
      <c r="J151" s="10">
        <f t="shared" si="182"/>
        <v>0</v>
      </c>
      <c r="K151" s="75">
        <f t="shared" si="183"/>
        <v>0</v>
      </c>
      <c r="L151" s="75">
        <f t="shared" si="184"/>
        <v>0</v>
      </c>
      <c r="M151" s="68"/>
      <c r="N151" s="76">
        <f t="shared" si="178"/>
        <v>0</v>
      </c>
      <c r="O151" s="68"/>
      <c r="P151" s="68"/>
      <c r="Q151" s="68"/>
      <c r="R151" s="107">
        <f t="shared" si="179"/>
        <v>0</v>
      </c>
      <c r="S151" s="111"/>
      <c r="T151" s="112">
        <f t="shared" si="180"/>
        <v>0</v>
      </c>
      <c r="U151" s="104"/>
      <c r="V151" s="72"/>
      <c r="W151" s="72"/>
      <c r="X151" s="95"/>
    </row>
    <row r="152" spans="1:24" x14ac:dyDescent="0.25">
      <c r="A152" s="93" t="s">
        <v>92</v>
      </c>
      <c r="B152" s="90">
        <v>3</v>
      </c>
      <c r="C152" s="7">
        <f>SUM(C148:C151)</f>
        <v>2</v>
      </c>
      <c r="D152" s="7">
        <f>SUM(D148:D151)</f>
        <v>1.0333333333333334</v>
      </c>
      <c r="E152" s="7">
        <f>SUM(E148:E151)</f>
        <v>0.96666666666666667</v>
      </c>
      <c r="F152" s="89" t="s">
        <v>14</v>
      </c>
      <c r="G152" s="90" t="s">
        <v>14</v>
      </c>
      <c r="H152" s="90" t="s">
        <v>14</v>
      </c>
      <c r="I152" s="7">
        <f>SUM(I148:I151)</f>
        <v>60</v>
      </c>
      <c r="J152" s="89" t="s">
        <v>14</v>
      </c>
      <c r="K152" s="7">
        <f>SUM(K148:K151)</f>
        <v>31</v>
      </c>
      <c r="L152" s="7">
        <f>SUM(L148:L151)</f>
        <v>30</v>
      </c>
      <c r="M152" s="7">
        <f>SUM(M148:M151)</f>
        <v>0</v>
      </c>
      <c r="N152" s="7">
        <f>SUM(N148:N151)</f>
        <v>30</v>
      </c>
      <c r="O152" s="7">
        <f>SUM(O148:O151)</f>
        <v>0</v>
      </c>
      <c r="P152" s="89" t="s">
        <v>14</v>
      </c>
      <c r="Q152" s="7">
        <f>SUM(Q148:Q151)</f>
        <v>1</v>
      </c>
      <c r="R152" s="7">
        <f>SUM(R148:R151)</f>
        <v>29</v>
      </c>
      <c r="S152" s="7">
        <f>SUM(S148:S151)</f>
        <v>29</v>
      </c>
      <c r="T152" s="110" t="s">
        <v>14</v>
      </c>
      <c r="U152" s="90" t="s">
        <v>14</v>
      </c>
      <c r="V152" s="90" t="s">
        <v>14</v>
      </c>
      <c r="W152" s="90" t="s">
        <v>14</v>
      </c>
      <c r="X152" s="94" t="s">
        <v>14</v>
      </c>
    </row>
    <row r="153" spans="1:24" x14ac:dyDescent="0.25">
      <c r="A153" s="93" t="s">
        <v>27</v>
      </c>
      <c r="B153" s="90">
        <v>3</v>
      </c>
      <c r="C153" s="89" t="s">
        <v>14</v>
      </c>
      <c r="D153" s="89" t="s">
        <v>14</v>
      </c>
      <c r="E153" s="89" t="s">
        <v>14</v>
      </c>
      <c r="F153" s="7">
        <f>SUM(F148:F151)</f>
        <v>1</v>
      </c>
      <c r="G153" s="90" t="s">
        <v>14</v>
      </c>
      <c r="H153" s="90" t="s">
        <v>14</v>
      </c>
      <c r="I153" s="90" t="s">
        <v>14</v>
      </c>
      <c r="J153" s="7">
        <f>SUM(J148:J151)</f>
        <v>30</v>
      </c>
      <c r="K153" s="90" t="s">
        <v>14</v>
      </c>
      <c r="L153" s="90" t="s">
        <v>14</v>
      </c>
      <c r="M153" s="90" t="s">
        <v>14</v>
      </c>
      <c r="N153" s="90" t="s">
        <v>14</v>
      </c>
      <c r="O153" s="90" t="s">
        <v>14</v>
      </c>
      <c r="P153" s="7">
        <f>SUM(P148:P151)</f>
        <v>30</v>
      </c>
      <c r="Q153" s="90" t="s">
        <v>14</v>
      </c>
      <c r="R153" s="110" t="s">
        <v>14</v>
      </c>
      <c r="S153" s="110" t="s">
        <v>14</v>
      </c>
      <c r="T153" s="7">
        <f>SUM(T148:T151)</f>
        <v>0</v>
      </c>
      <c r="U153" s="10" t="s">
        <v>14</v>
      </c>
      <c r="V153" s="90" t="s">
        <v>14</v>
      </c>
      <c r="W153" s="90" t="s">
        <v>14</v>
      </c>
      <c r="X153" s="94" t="s">
        <v>14</v>
      </c>
    </row>
    <row r="154" spans="1:24" x14ac:dyDescent="0.25">
      <c r="A154" s="93" t="s">
        <v>93</v>
      </c>
      <c r="B154" s="90">
        <v>3</v>
      </c>
      <c r="C154" s="7">
        <f>SUMIF(H148:H151,"f",C148:C151)</f>
        <v>2</v>
      </c>
      <c r="D154" s="7">
        <f>SUMIF(H148:H151,"f",D148:D151)</f>
        <v>1.0333333333333334</v>
      </c>
      <c r="E154" s="7">
        <f>SUMIF(H148:H151,"f",E148:E151)</f>
        <v>0.96666666666666667</v>
      </c>
      <c r="F154" s="89" t="s">
        <v>14</v>
      </c>
      <c r="G154" s="90" t="s">
        <v>14</v>
      </c>
      <c r="H154" s="90" t="s">
        <v>14</v>
      </c>
      <c r="I154" s="7">
        <f>SUMIF(H148:H151,"f",I148:I151)</f>
        <v>60</v>
      </c>
      <c r="J154" s="90" t="s">
        <v>14</v>
      </c>
      <c r="K154" s="7">
        <f>SUMIF(H148:H151,"f",K148:K151)</f>
        <v>31</v>
      </c>
      <c r="L154" s="7">
        <f>SUMIF(H148:H151,"f",L148:L151)</f>
        <v>30</v>
      </c>
      <c r="M154" s="7">
        <f>SUMIF(H148:H151,"f",M148:M151)</f>
        <v>0</v>
      </c>
      <c r="N154" s="7">
        <f>SUMIF(H148:H151,"f",N148:N151)</f>
        <v>30</v>
      </c>
      <c r="O154" s="7">
        <f>SUMIF(H148:H151,"f",O148:O151)</f>
        <v>0</v>
      </c>
      <c r="P154" s="90" t="s">
        <v>14</v>
      </c>
      <c r="Q154" s="7">
        <f>SUMIF(H148:H151,"f",Q148:Q151)</f>
        <v>1</v>
      </c>
      <c r="R154" s="7">
        <f>SUMIF(H148:H151,"f",R148:R151)</f>
        <v>29</v>
      </c>
      <c r="S154" s="7">
        <f>SUMIF(H148:H151,"f",S148:S151)</f>
        <v>29</v>
      </c>
      <c r="T154" s="110" t="s">
        <v>14</v>
      </c>
      <c r="U154" s="90" t="s">
        <v>14</v>
      </c>
      <c r="V154" s="90" t="s">
        <v>14</v>
      </c>
      <c r="W154" s="90" t="s">
        <v>14</v>
      </c>
      <c r="X154" s="94" t="s">
        <v>14</v>
      </c>
    </row>
    <row r="155" spans="1:24" x14ac:dyDescent="0.25">
      <c r="A155" s="201" t="s">
        <v>30</v>
      </c>
      <c r="B155" s="202"/>
      <c r="C155" s="202"/>
      <c r="D155" s="20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3"/>
    </row>
    <row r="156" spans="1:24" x14ac:dyDescent="0.25">
      <c r="A156" s="92" t="s">
        <v>170</v>
      </c>
      <c r="B156" s="68">
        <v>3</v>
      </c>
      <c r="C156" s="73">
        <v>4</v>
      </c>
      <c r="D156" s="89">
        <f t="shared" ref="D156:D161" si="185">IF(C156&gt;0,K156/(I156/C156),0)</f>
        <v>2</v>
      </c>
      <c r="E156" s="89">
        <f t="shared" ref="E156:E161" si="186">IF(C156&gt;0,R156/(I156/C156),0)</f>
        <v>2</v>
      </c>
      <c r="F156" s="74">
        <f t="shared" ref="F156:F161" si="187">IF(U156&gt;0,FLOOR((P156+T156)/U156,0.1),0)</f>
        <v>1.2000000000000002</v>
      </c>
      <c r="G156" s="6" t="s">
        <v>17</v>
      </c>
      <c r="H156" s="6" t="s">
        <v>19</v>
      </c>
      <c r="I156" s="75">
        <f>K156+R156</f>
        <v>100</v>
      </c>
      <c r="J156" s="10">
        <f>P156+T156</f>
        <v>30</v>
      </c>
      <c r="K156" s="75">
        <f>L156+Q156</f>
        <v>50</v>
      </c>
      <c r="L156" s="75">
        <f>M156+N156</f>
        <v>45</v>
      </c>
      <c r="M156" s="68">
        <v>15</v>
      </c>
      <c r="N156" s="76">
        <f t="shared" ref="N156:N162" si="188">O156+P156</f>
        <v>30</v>
      </c>
      <c r="O156" s="68"/>
      <c r="P156" s="68">
        <v>30</v>
      </c>
      <c r="Q156" s="68">
        <v>5</v>
      </c>
      <c r="R156" s="107">
        <f t="shared" ref="R156:R162" si="189">(C156*U156)-K156</f>
        <v>50</v>
      </c>
      <c r="S156" s="108">
        <v>50</v>
      </c>
      <c r="T156" s="112">
        <f t="shared" ref="T156:T162" si="190">R156-S156</f>
        <v>0</v>
      </c>
      <c r="U156" s="103">
        <v>25</v>
      </c>
      <c r="V156" s="72">
        <v>100</v>
      </c>
      <c r="W156" s="72"/>
      <c r="X156" s="95"/>
    </row>
    <row r="157" spans="1:24" x14ac:dyDescent="0.25">
      <c r="A157" s="92" t="s">
        <v>171</v>
      </c>
      <c r="B157" s="68">
        <v>3</v>
      </c>
      <c r="C157" s="73">
        <v>4</v>
      </c>
      <c r="D157" s="89">
        <f t="shared" si="185"/>
        <v>2</v>
      </c>
      <c r="E157" s="89">
        <f t="shared" si="186"/>
        <v>2</v>
      </c>
      <c r="F157" s="74">
        <f t="shared" si="187"/>
        <v>1.2000000000000002</v>
      </c>
      <c r="G157" s="6" t="s">
        <v>17</v>
      </c>
      <c r="H157" s="6" t="s">
        <v>19</v>
      </c>
      <c r="I157" s="75">
        <f t="shared" ref="I157:I161" si="191">K157+R157</f>
        <v>100</v>
      </c>
      <c r="J157" s="10">
        <f t="shared" ref="J157:J161" si="192">P157+T157</f>
        <v>30</v>
      </c>
      <c r="K157" s="75">
        <f t="shared" ref="K157:K161" si="193">L157+Q157</f>
        <v>50</v>
      </c>
      <c r="L157" s="75">
        <f t="shared" ref="L157:L161" si="194">M157+N157</f>
        <v>45</v>
      </c>
      <c r="M157" s="68">
        <v>15</v>
      </c>
      <c r="N157" s="76">
        <f t="shared" si="188"/>
        <v>30</v>
      </c>
      <c r="O157" s="68"/>
      <c r="P157" s="68">
        <v>30</v>
      </c>
      <c r="Q157" s="68">
        <v>5</v>
      </c>
      <c r="R157" s="107">
        <f t="shared" si="189"/>
        <v>50</v>
      </c>
      <c r="S157" s="108">
        <v>50</v>
      </c>
      <c r="T157" s="112">
        <f t="shared" si="190"/>
        <v>0</v>
      </c>
      <c r="U157" s="103">
        <v>25</v>
      </c>
      <c r="V157" s="72">
        <v>100</v>
      </c>
      <c r="W157" s="72"/>
      <c r="X157" s="95"/>
    </row>
    <row r="158" spans="1:24" x14ac:dyDescent="0.25">
      <c r="A158" s="92"/>
      <c r="B158" s="68">
        <v>3</v>
      </c>
      <c r="C158" s="73"/>
      <c r="D158" s="89">
        <f t="shared" si="185"/>
        <v>0</v>
      </c>
      <c r="E158" s="89">
        <f t="shared" si="186"/>
        <v>0</v>
      </c>
      <c r="F158" s="74">
        <f t="shared" si="187"/>
        <v>0</v>
      </c>
      <c r="G158" s="6"/>
      <c r="H158" s="6"/>
      <c r="I158" s="75">
        <f t="shared" si="191"/>
        <v>0</v>
      </c>
      <c r="J158" s="10">
        <f t="shared" si="192"/>
        <v>0</v>
      </c>
      <c r="K158" s="75">
        <f t="shared" si="193"/>
        <v>0</v>
      </c>
      <c r="L158" s="75">
        <f t="shared" si="194"/>
        <v>0</v>
      </c>
      <c r="M158" s="68"/>
      <c r="N158" s="76">
        <f t="shared" si="188"/>
        <v>0</v>
      </c>
      <c r="O158" s="68"/>
      <c r="P158" s="68"/>
      <c r="Q158" s="68"/>
      <c r="R158" s="107">
        <f t="shared" si="189"/>
        <v>0</v>
      </c>
      <c r="S158" s="111"/>
      <c r="T158" s="112">
        <f t="shared" si="190"/>
        <v>0</v>
      </c>
      <c r="U158" s="104"/>
      <c r="V158" s="72"/>
      <c r="W158" s="72"/>
      <c r="X158" s="95"/>
    </row>
    <row r="159" spans="1:24" x14ac:dyDescent="0.25">
      <c r="A159" s="92"/>
      <c r="B159" s="68">
        <v>3</v>
      </c>
      <c r="C159" s="73"/>
      <c r="D159" s="89">
        <f t="shared" si="185"/>
        <v>0</v>
      </c>
      <c r="E159" s="89">
        <f t="shared" si="186"/>
        <v>0</v>
      </c>
      <c r="F159" s="74">
        <f t="shared" si="187"/>
        <v>0</v>
      </c>
      <c r="G159" s="6"/>
      <c r="H159" s="6"/>
      <c r="I159" s="75">
        <f t="shared" si="191"/>
        <v>0</v>
      </c>
      <c r="J159" s="10">
        <f t="shared" si="192"/>
        <v>0</v>
      </c>
      <c r="K159" s="75">
        <f t="shared" si="193"/>
        <v>0</v>
      </c>
      <c r="L159" s="75">
        <f t="shared" si="194"/>
        <v>0</v>
      </c>
      <c r="M159" s="68"/>
      <c r="N159" s="76">
        <f t="shared" si="188"/>
        <v>0</v>
      </c>
      <c r="O159" s="68"/>
      <c r="P159" s="68"/>
      <c r="Q159" s="68"/>
      <c r="R159" s="107">
        <f t="shared" si="189"/>
        <v>0</v>
      </c>
      <c r="S159" s="111"/>
      <c r="T159" s="112">
        <f t="shared" si="190"/>
        <v>0</v>
      </c>
      <c r="U159" s="104"/>
      <c r="V159" s="72"/>
      <c r="W159" s="72"/>
      <c r="X159" s="95"/>
    </row>
    <row r="160" spans="1:24" x14ac:dyDescent="0.25">
      <c r="A160" s="92"/>
      <c r="B160" s="68">
        <v>3</v>
      </c>
      <c r="C160" s="73"/>
      <c r="D160" s="89">
        <f t="shared" si="185"/>
        <v>0</v>
      </c>
      <c r="E160" s="89">
        <f t="shared" si="186"/>
        <v>0</v>
      </c>
      <c r="F160" s="74">
        <f t="shared" si="187"/>
        <v>0</v>
      </c>
      <c r="G160" s="6"/>
      <c r="H160" s="6"/>
      <c r="I160" s="75">
        <f t="shared" si="191"/>
        <v>0</v>
      </c>
      <c r="J160" s="10">
        <f t="shared" si="192"/>
        <v>0</v>
      </c>
      <c r="K160" s="75">
        <f t="shared" si="193"/>
        <v>0</v>
      </c>
      <c r="L160" s="75">
        <f t="shared" si="194"/>
        <v>0</v>
      </c>
      <c r="M160" s="68"/>
      <c r="N160" s="76">
        <f t="shared" si="188"/>
        <v>0</v>
      </c>
      <c r="O160" s="68"/>
      <c r="P160" s="68"/>
      <c r="Q160" s="68"/>
      <c r="R160" s="107">
        <f t="shared" si="189"/>
        <v>0</v>
      </c>
      <c r="S160" s="111"/>
      <c r="T160" s="112">
        <f t="shared" si="190"/>
        <v>0</v>
      </c>
      <c r="U160" s="104"/>
      <c r="V160" s="72"/>
      <c r="W160" s="72"/>
      <c r="X160" s="95"/>
    </row>
    <row r="161" spans="1:24" x14ac:dyDescent="0.25">
      <c r="A161" s="92"/>
      <c r="B161" s="68">
        <v>3</v>
      </c>
      <c r="C161" s="73"/>
      <c r="D161" s="89">
        <f t="shared" si="185"/>
        <v>0</v>
      </c>
      <c r="E161" s="89">
        <f t="shared" si="186"/>
        <v>0</v>
      </c>
      <c r="F161" s="74">
        <f t="shared" si="187"/>
        <v>0</v>
      </c>
      <c r="G161" s="6"/>
      <c r="H161" s="6"/>
      <c r="I161" s="75">
        <f t="shared" si="191"/>
        <v>0</v>
      </c>
      <c r="J161" s="10">
        <f t="shared" si="192"/>
        <v>0</v>
      </c>
      <c r="K161" s="75">
        <f t="shared" si="193"/>
        <v>0</v>
      </c>
      <c r="L161" s="75">
        <f t="shared" si="194"/>
        <v>0</v>
      </c>
      <c r="M161" s="68"/>
      <c r="N161" s="76">
        <f t="shared" si="188"/>
        <v>0</v>
      </c>
      <c r="O161" s="68"/>
      <c r="P161" s="68"/>
      <c r="Q161" s="68"/>
      <c r="R161" s="107">
        <f t="shared" si="189"/>
        <v>0</v>
      </c>
      <c r="S161" s="111"/>
      <c r="T161" s="112">
        <f t="shared" si="190"/>
        <v>0</v>
      </c>
      <c r="U161" s="104"/>
      <c r="V161" s="72"/>
      <c r="W161" s="72"/>
      <c r="X161" s="95"/>
    </row>
    <row r="162" spans="1:24" x14ac:dyDescent="0.25">
      <c r="A162" s="92"/>
      <c r="B162" s="68">
        <v>3</v>
      </c>
      <c r="C162" s="73"/>
      <c r="D162" s="89">
        <f t="shared" ref="D162" si="195">IF(C162&gt;0,K162/(I162/C162),0)</f>
        <v>0</v>
      </c>
      <c r="E162" s="89">
        <f t="shared" ref="E162" si="196">IF(C162&gt;0,R162/(I162/C162),0)</f>
        <v>0</v>
      </c>
      <c r="F162" s="74">
        <f t="shared" ref="F162" si="197">IF(U162&gt;0,FLOOR((P162+T162)/U162,0.1),0)</f>
        <v>0</v>
      </c>
      <c r="G162" s="6"/>
      <c r="H162" s="6"/>
      <c r="I162" s="75">
        <f t="shared" ref="I162" si="198">K162+R162</f>
        <v>0</v>
      </c>
      <c r="J162" s="10">
        <f t="shared" ref="J162" si="199">P162+T162</f>
        <v>0</v>
      </c>
      <c r="K162" s="75">
        <f t="shared" ref="K162" si="200">L162+Q162</f>
        <v>0</v>
      </c>
      <c r="L162" s="75">
        <f t="shared" ref="L162" si="201">M162+N162</f>
        <v>0</v>
      </c>
      <c r="M162" s="68"/>
      <c r="N162" s="76">
        <f t="shared" si="188"/>
        <v>0</v>
      </c>
      <c r="O162" s="68"/>
      <c r="P162" s="68"/>
      <c r="Q162" s="68"/>
      <c r="R162" s="107">
        <f t="shared" si="189"/>
        <v>0</v>
      </c>
      <c r="S162" s="111"/>
      <c r="T162" s="112">
        <f t="shared" si="190"/>
        <v>0</v>
      </c>
      <c r="U162" s="104"/>
      <c r="V162" s="72"/>
      <c r="W162" s="72"/>
      <c r="X162" s="95"/>
    </row>
    <row r="163" spans="1:24" x14ac:dyDescent="0.25">
      <c r="A163" s="93" t="s">
        <v>92</v>
      </c>
      <c r="B163" s="90">
        <v>3</v>
      </c>
      <c r="C163" s="7">
        <f>SUM(C156:C162)</f>
        <v>8</v>
      </c>
      <c r="D163" s="7">
        <f>SUM(D156:D162)</f>
        <v>4</v>
      </c>
      <c r="E163" s="7">
        <f>SUM(E156:E162)</f>
        <v>4</v>
      </c>
      <c r="F163" s="89" t="s">
        <v>14</v>
      </c>
      <c r="G163" s="90" t="s">
        <v>14</v>
      </c>
      <c r="H163" s="90" t="s">
        <v>14</v>
      </c>
      <c r="I163" s="7">
        <f>SUM(I156:I162)</f>
        <v>200</v>
      </c>
      <c r="J163" s="89" t="s">
        <v>14</v>
      </c>
      <c r="K163" s="7">
        <f>SUM(K156:K162)</f>
        <v>100</v>
      </c>
      <c r="L163" s="7">
        <f>SUM(L156:L162)</f>
        <v>90</v>
      </c>
      <c r="M163" s="7">
        <f>SUM(M156:M162)</f>
        <v>30</v>
      </c>
      <c r="N163" s="7">
        <f>SUM(N156:N162)</f>
        <v>60</v>
      </c>
      <c r="O163" s="7">
        <f>SUM(O156:O162)</f>
        <v>0</v>
      </c>
      <c r="P163" s="89" t="s">
        <v>14</v>
      </c>
      <c r="Q163" s="7">
        <f>SUM(Q156:Q162)</f>
        <v>10</v>
      </c>
      <c r="R163" s="7">
        <f>SUM(R156:R162)</f>
        <v>100</v>
      </c>
      <c r="S163" s="7">
        <f>SUM(S156:S162)</f>
        <v>100</v>
      </c>
      <c r="T163" s="110" t="s">
        <v>14</v>
      </c>
      <c r="U163" s="90" t="s">
        <v>14</v>
      </c>
      <c r="V163" s="90" t="s">
        <v>14</v>
      </c>
      <c r="W163" s="90" t="s">
        <v>14</v>
      </c>
      <c r="X163" s="94" t="s">
        <v>14</v>
      </c>
    </row>
    <row r="164" spans="1:24" x14ac:dyDescent="0.25">
      <c r="A164" s="93" t="s">
        <v>27</v>
      </c>
      <c r="B164" s="90">
        <v>3</v>
      </c>
      <c r="C164" s="89" t="s">
        <v>14</v>
      </c>
      <c r="D164" s="89" t="s">
        <v>14</v>
      </c>
      <c r="E164" s="89" t="s">
        <v>14</v>
      </c>
      <c r="F164" s="7">
        <f>SUM(F156:F162)</f>
        <v>2.4000000000000004</v>
      </c>
      <c r="G164" s="90" t="s">
        <v>14</v>
      </c>
      <c r="H164" s="90" t="s">
        <v>14</v>
      </c>
      <c r="I164" s="90" t="s">
        <v>14</v>
      </c>
      <c r="J164" s="7">
        <f>SUM(J156:J162)</f>
        <v>60</v>
      </c>
      <c r="K164" s="90" t="s">
        <v>14</v>
      </c>
      <c r="L164" s="90" t="s">
        <v>14</v>
      </c>
      <c r="M164" s="90" t="s">
        <v>14</v>
      </c>
      <c r="N164" s="90" t="s">
        <v>14</v>
      </c>
      <c r="O164" s="90" t="s">
        <v>14</v>
      </c>
      <c r="P164" s="7">
        <f>SUM(P156:P162)</f>
        <v>60</v>
      </c>
      <c r="Q164" s="90" t="s">
        <v>14</v>
      </c>
      <c r="R164" s="110" t="s">
        <v>14</v>
      </c>
      <c r="S164" s="110" t="s">
        <v>14</v>
      </c>
      <c r="T164" s="7">
        <f>SUM(T156:T162)</f>
        <v>0</v>
      </c>
      <c r="U164" s="10" t="s">
        <v>14</v>
      </c>
      <c r="V164" s="90" t="s">
        <v>14</v>
      </c>
      <c r="W164" s="90" t="s">
        <v>14</v>
      </c>
      <c r="X164" s="94" t="s">
        <v>14</v>
      </c>
    </row>
    <row r="165" spans="1:24" x14ac:dyDescent="0.25">
      <c r="A165" s="93" t="s">
        <v>93</v>
      </c>
      <c r="B165" s="90">
        <v>3</v>
      </c>
      <c r="C165" s="7">
        <f>SUMIF(H156:H162,"f",C156:C162)</f>
        <v>0</v>
      </c>
      <c r="D165" s="7">
        <f>SUMIF(H156:H162,"f",D156:D162)</f>
        <v>0</v>
      </c>
      <c r="E165" s="7">
        <f>SUMIF(H156:H162,"f",E156:E162)</f>
        <v>0</v>
      </c>
      <c r="F165" s="89" t="s">
        <v>14</v>
      </c>
      <c r="G165" s="90" t="s">
        <v>14</v>
      </c>
      <c r="H165" s="90" t="s">
        <v>14</v>
      </c>
      <c r="I165" s="7">
        <f>SUMIF(H156:H162,"f",I156:I162)</f>
        <v>0</v>
      </c>
      <c r="J165" s="90" t="s">
        <v>14</v>
      </c>
      <c r="K165" s="7">
        <f>SUMIF(H156:H162,"f",K156:K162)</f>
        <v>0</v>
      </c>
      <c r="L165" s="7">
        <f>SUMIF(H156:H162,"f",L156:L162)</f>
        <v>0</v>
      </c>
      <c r="M165" s="7">
        <f>SUMIF(H156:H162,"f",M156:M162)</f>
        <v>0</v>
      </c>
      <c r="N165" s="7">
        <f>SUMIF(H156:H162,"f",N156:N162)</f>
        <v>0</v>
      </c>
      <c r="O165" s="7">
        <f>SUMIF(H156:H162,"f",O156:O162)</f>
        <v>0</v>
      </c>
      <c r="P165" s="90" t="s">
        <v>14</v>
      </c>
      <c r="Q165" s="7">
        <f>SUMIF(H156:H162,"f",Q156:Q162)</f>
        <v>0</v>
      </c>
      <c r="R165" s="7">
        <f>SUMIF(H156:H162,"f",R156:R162)</f>
        <v>0</v>
      </c>
      <c r="S165" s="7">
        <f>SUMIF(H156:H162,"f",S156:S162)</f>
        <v>0</v>
      </c>
      <c r="T165" s="110" t="s">
        <v>14</v>
      </c>
      <c r="U165" s="90" t="s">
        <v>14</v>
      </c>
      <c r="V165" s="90" t="s">
        <v>14</v>
      </c>
      <c r="W165" s="90" t="s">
        <v>14</v>
      </c>
      <c r="X165" s="94" t="s">
        <v>14</v>
      </c>
    </row>
    <row r="166" spans="1:24" x14ac:dyDescent="0.25">
      <c r="A166" s="201" t="s">
        <v>31</v>
      </c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3"/>
    </row>
    <row r="167" spans="1:24" x14ac:dyDescent="0.25">
      <c r="A167" s="92" t="s">
        <v>172</v>
      </c>
      <c r="B167" s="68">
        <v>3</v>
      </c>
      <c r="C167" s="73">
        <v>2</v>
      </c>
      <c r="D167" s="89">
        <f t="shared" ref="D167:D176" si="202">IF(C167&gt;0,K167/(I167/C167),0)</f>
        <v>1.1071428571428572</v>
      </c>
      <c r="E167" s="89">
        <f t="shared" ref="E167:E176" si="203">IF(C167&gt;0,R167/(I167/C167),0)</f>
        <v>0.8928571428571429</v>
      </c>
      <c r="F167" s="74">
        <f t="shared" ref="F167:F176" si="204">IF(U167&gt;0,FLOOR((P167+T167)/U167,0.1),0)</f>
        <v>0.5</v>
      </c>
      <c r="G167" s="6" t="s">
        <v>21</v>
      </c>
      <c r="H167" s="6" t="s">
        <v>19</v>
      </c>
      <c r="I167" s="75">
        <f>K167+R167</f>
        <v>56</v>
      </c>
      <c r="J167" s="10">
        <f>P167+T167</f>
        <v>15</v>
      </c>
      <c r="K167" s="75">
        <f>L167+Q167</f>
        <v>31</v>
      </c>
      <c r="L167" s="75">
        <f>M167+N167</f>
        <v>30</v>
      </c>
      <c r="M167" s="68">
        <v>15</v>
      </c>
      <c r="N167" s="76">
        <f t="shared" ref="N167:N176" si="205">O167+P167</f>
        <v>15</v>
      </c>
      <c r="O167" s="68"/>
      <c r="P167" s="68">
        <v>15</v>
      </c>
      <c r="Q167" s="68">
        <v>1</v>
      </c>
      <c r="R167" s="107">
        <f t="shared" ref="R167:R170" si="206">(C167*U167)-K167</f>
        <v>25</v>
      </c>
      <c r="S167" s="108">
        <v>25</v>
      </c>
      <c r="T167" s="112">
        <f t="shared" ref="T167:T170" si="207">R167-S167</f>
        <v>0</v>
      </c>
      <c r="U167" s="103">
        <v>28</v>
      </c>
      <c r="V167" s="72">
        <v>100</v>
      </c>
      <c r="W167" s="72"/>
      <c r="X167" s="95"/>
    </row>
    <row r="168" spans="1:24" x14ac:dyDescent="0.25">
      <c r="A168" s="92" t="s">
        <v>173</v>
      </c>
      <c r="B168" s="68">
        <v>3</v>
      </c>
      <c r="C168" s="73">
        <v>5</v>
      </c>
      <c r="D168" s="89">
        <f t="shared" si="202"/>
        <v>2.5</v>
      </c>
      <c r="E168" s="89">
        <f t="shared" si="203"/>
        <v>2.5</v>
      </c>
      <c r="F168" s="74">
        <f t="shared" si="204"/>
        <v>1.7000000000000002</v>
      </c>
      <c r="G168" s="6" t="s">
        <v>17</v>
      </c>
      <c r="H168" s="6" t="s">
        <v>19</v>
      </c>
      <c r="I168" s="75">
        <f t="shared" ref="I168:I176" si="208">K168+R168</f>
        <v>130</v>
      </c>
      <c r="J168" s="10">
        <f t="shared" ref="J168:J176" si="209">P168+T168</f>
        <v>45</v>
      </c>
      <c r="K168" s="75">
        <f t="shared" ref="K168:K176" si="210">L168+Q168</f>
        <v>65</v>
      </c>
      <c r="L168" s="75">
        <f t="shared" ref="L168:L176" si="211">M168+N168</f>
        <v>60</v>
      </c>
      <c r="M168" s="68">
        <v>15</v>
      </c>
      <c r="N168" s="76">
        <f t="shared" si="205"/>
        <v>45</v>
      </c>
      <c r="O168" s="68"/>
      <c r="P168" s="68">
        <v>45</v>
      </c>
      <c r="Q168" s="68">
        <v>5</v>
      </c>
      <c r="R168" s="107">
        <f t="shared" si="206"/>
        <v>65</v>
      </c>
      <c r="S168" s="108">
        <v>65</v>
      </c>
      <c r="T168" s="112">
        <f t="shared" si="207"/>
        <v>0</v>
      </c>
      <c r="U168" s="103">
        <v>26</v>
      </c>
      <c r="V168" s="72">
        <v>100</v>
      </c>
      <c r="W168" s="72"/>
      <c r="X168" s="95"/>
    </row>
    <row r="169" spans="1:24" x14ac:dyDescent="0.25">
      <c r="A169" s="92" t="s">
        <v>174</v>
      </c>
      <c r="B169" s="68">
        <v>3</v>
      </c>
      <c r="C169" s="73">
        <v>4</v>
      </c>
      <c r="D169" s="89">
        <f t="shared" si="202"/>
        <v>2</v>
      </c>
      <c r="E169" s="89">
        <f t="shared" si="203"/>
        <v>2</v>
      </c>
      <c r="F169" s="74">
        <f t="shared" si="204"/>
        <v>1.4000000000000001</v>
      </c>
      <c r="G169" s="6" t="s">
        <v>21</v>
      </c>
      <c r="H169" s="6" t="s">
        <v>19</v>
      </c>
      <c r="I169" s="75">
        <f t="shared" si="208"/>
        <v>100</v>
      </c>
      <c r="J169" s="10">
        <f t="shared" si="209"/>
        <v>35</v>
      </c>
      <c r="K169" s="75">
        <f t="shared" si="210"/>
        <v>50</v>
      </c>
      <c r="L169" s="75">
        <f t="shared" si="211"/>
        <v>45</v>
      </c>
      <c r="M169" s="68">
        <v>15</v>
      </c>
      <c r="N169" s="76">
        <f t="shared" si="205"/>
        <v>30</v>
      </c>
      <c r="O169" s="68"/>
      <c r="P169" s="68">
        <v>30</v>
      </c>
      <c r="Q169" s="68">
        <v>5</v>
      </c>
      <c r="R169" s="107">
        <f t="shared" si="206"/>
        <v>50</v>
      </c>
      <c r="S169" s="108">
        <v>45</v>
      </c>
      <c r="T169" s="112">
        <f t="shared" si="207"/>
        <v>5</v>
      </c>
      <c r="U169" s="103">
        <v>25</v>
      </c>
      <c r="V169" s="72">
        <v>100</v>
      </c>
      <c r="W169" s="72"/>
      <c r="X169" s="95"/>
    </row>
    <row r="170" spans="1:24" x14ac:dyDescent="0.25">
      <c r="A170" s="92" t="s">
        <v>175</v>
      </c>
      <c r="B170" s="68">
        <v>3</v>
      </c>
      <c r="C170" s="73">
        <v>3.5</v>
      </c>
      <c r="D170" s="89">
        <f t="shared" si="202"/>
        <v>1.7692307692307692</v>
      </c>
      <c r="E170" s="89">
        <f t="shared" si="203"/>
        <v>1.7307692307692308</v>
      </c>
      <c r="F170" s="74">
        <f t="shared" si="204"/>
        <v>0</v>
      </c>
      <c r="G170" s="6" t="s">
        <v>21</v>
      </c>
      <c r="H170" s="6" t="s">
        <v>20</v>
      </c>
      <c r="I170" s="75">
        <f t="shared" si="208"/>
        <v>91</v>
      </c>
      <c r="J170" s="10">
        <f t="shared" si="209"/>
        <v>0</v>
      </c>
      <c r="K170" s="75">
        <f t="shared" si="210"/>
        <v>46</v>
      </c>
      <c r="L170" s="75">
        <f t="shared" si="211"/>
        <v>45</v>
      </c>
      <c r="M170" s="68">
        <v>15</v>
      </c>
      <c r="N170" s="76">
        <f t="shared" si="205"/>
        <v>30</v>
      </c>
      <c r="O170" s="68">
        <v>30</v>
      </c>
      <c r="P170" s="68"/>
      <c r="Q170" s="68">
        <v>1</v>
      </c>
      <c r="R170" s="107">
        <f t="shared" si="206"/>
        <v>45</v>
      </c>
      <c r="S170" s="108">
        <v>45</v>
      </c>
      <c r="T170" s="112">
        <f t="shared" si="207"/>
        <v>0</v>
      </c>
      <c r="U170" s="106">
        <v>26</v>
      </c>
      <c r="V170" s="72">
        <v>100</v>
      </c>
      <c r="W170" s="72"/>
      <c r="X170" s="95"/>
    </row>
    <row r="171" spans="1:24" x14ac:dyDescent="0.25">
      <c r="A171" s="92"/>
      <c r="B171" s="68">
        <v>3</v>
      </c>
      <c r="C171" s="73"/>
      <c r="D171" s="89">
        <f t="shared" si="202"/>
        <v>0</v>
      </c>
      <c r="E171" s="89">
        <f t="shared" si="203"/>
        <v>0</v>
      </c>
      <c r="F171" s="74">
        <f t="shared" si="204"/>
        <v>0</v>
      </c>
      <c r="G171" s="6"/>
      <c r="H171" s="6"/>
      <c r="I171" s="75">
        <f t="shared" si="208"/>
        <v>0</v>
      </c>
      <c r="J171" s="10">
        <f t="shared" si="209"/>
        <v>0</v>
      </c>
      <c r="K171" s="75">
        <f t="shared" si="210"/>
        <v>0</v>
      </c>
      <c r="L171" s="75">
        <f t="shared" si="211"/>
        <v>0</v>
      </c>
      <c r="M171" s="68"/>
      <c r="N171" s="76">
        <f t="shared" si="205"/>
        <v>0</v>
      </c>
      <c r="O171" s="68"/>
      <c r="P171" s="68"/>
      <c r="Q171" s="68"/>
      <c r="R171" s="107">
        <f t="shared" ref="R171:R176" si="212">(C171*U171)-K171</f>
        <v>0</v>
      </c>
      <c r="S171" s="111"/>
      <c r="T171" s="112">
        <f t="shared" ref="T171:T176" si="213">R171-S171</f>
        <v>0</v>
      </c>
      <c r="U171" s="104"/>
      <c r="V171" s="72"/>
      <c r="W171" s="72"/>
      <c r="X171" s="95"/>
    </row>
    <row r="172" spans="1:24" x14ac:dyDescent="0.25">
      <c r="A172" s="92"/>
      <c r="B172" s="68">
        <v>3</v>
      </c>
      <c r="C172" s="73"/>
      <c r="D172" s="89">
        <f t="shared" ref="D172:D174" si="214">IF(C172&gt;0,K172/(I172/C172),0)</f>
        <v>0</v>
      </c>
      <c r="E172" s="89">
        <f t="shared" ref="E172:E174" si="215">IF(C172&gt;0,R172/(I172/C172),0)</f>
        <v>0</v>
      </c>
      <c r="F172" s="74">
        <f t="shared" ref="F172:F174" si="216">IF(U172&gt;0,FLOOR((P172+T172)/U172,0.1),0)</f>
        <v>0</v>
      </c>
      <c r="G172" s="6"/>
      <c r="H172" s="6"/>
      <c r="I172" s="75">
        <f t="shared" ref="I172:I174" si="217">K172+R172</f>
        <v>0</v>
      </c>
      <c r="J172" s="10">
        <f t="shared" ref="J172:J174" si="218">P172+T172</f>
        <v>0</v>
      </c>
      <c r="K172" s="75">
        <f t="shared" ref="K172:K174" si="219">L172+Q172</f>
        <v>0</v>
      </c>
      <c r="L172" s="75">
        <f t="shared" ref="L172:L174" si="220">M172+N172</f>
        <v>0</v>
      </c>
      <c r="M172" s="68"/>
      <c r="N172" s="76">
        <f t="shared" si="205"/>
        <v>0</v>
      </c>
      <c r="O172" s="68"/>
      <c r="P172" s="68"/>
      <c r="Q172" s="68"/>
      <c r="R172" s="107">
        <f t="shared" si="212"/>
        <v>0</v>
      </c>
      <c r="S172" s="111"/>
      <c r="T172" s="112">
        <f t="shared" si="213"/>
        <v>0</v>
      </c>
      <c r="U172" s="104"/>
      <c r="V172" s="72"/>
      <c r="W172" s="72"/>
      <c r="X172" s="95"/>
    </row>
    <row r="173" spans="1:24" x14ac:dyDescent="0.25">
      <c r="A173" s="92"/>
      <c r="B173" s="68">
        <v>3</v>
      </c>
      <c r="C173" s="73"/>
      <c r="D173" s="89">
        <f t="shared" si="214"/>
        <v>0</v>
      </c>
      <c r="E173" s="89">
        <f t="shared" si="215"/>
        <v>0</v>
      </c>
      <c r="F173" s="74">
        <f t="shared" si="216"/>
        <v>0</v>
      </c>
      <c r="G173" s="6"/>
      <c r="H173" s="6"/>
      <c r="I173" s="75">
        <f t="shared" si="217"/>
        <v>0</v>
      </c>
      <c r="J173" s="10">
        <f t="shared" si="218"/>
        <v>0</v>
      </c>
      <c r="K173" s="75">
        <f t="shared" si="219"/>
        <v>0</v>
      </c>
      <c r="L173" s="75">
        <f t="shared" si="220"/>
        <v>0</v>
      </c>
      <c r="M173" s="68"/>
      <c r="N173" s="76">
        <f t="shared" si="205"/>
        <v>0</v>
      </c>
      <c r="O173" s="68"/>
      <c r="P173" s="68"/>
      <c r="Q173" s="68"/>
      <c r="R173" s="107">
        <f t="shared" si="212"/>
        <v>0</v>
      </c>
      <c r="S173" s="111"/>
      <c r="T173" s="112">
        <f t="shared" si="213"/>
        <v>0</v>
      </c>
      <c r="U173" s="104"/>
      <c r="V173" s="72"/>
      <c r="W173" s="72"/>
      <c r="X173" s="95"/>
    </row>
    <row r="174" spans="1:24" x14ac:dyDescent="0.25">
      <c r="A174" s="92"/>
      <c r="B174" s="68">
        <v>3</v>
      </c>
      <c r="C174" s="73"/>
      <c r="D174" s="89">
        <f t="shared" si="214"/>
        <v>0</v>
      </c>
      <c r="E174" s="89">
        <f t="shared" si="215"/>
        <v>0</v>
      </c>
      <c r="F174" s="74">
        <f t="shared" si="216"/>
        <v>0</v>
      </c>
      <c r="G174" s="6"/>
      <c r="H174" s="6"/>
      <c r="I174" s="75">
        <f t="shared" si="217"/>
        <v>0</v>
      </c>
      <c r="J174" s="10">
        <f t="shared" si="218"/>
        <v>0</v>
      </c>
      <c r="K174" s="75">
        <f t="shared" si="219"/>
        <v>0</v>
      </c>
      <c r="L174" s="75">
        <f t="shared" si="220"/>
        <v>0</v>
      </c>
      <c r="M174" s="68"/>
      <c r="N174" s="76">
        <f t="shared" si="205"/>
        <v>0</v>
      </c>
      <c r="O174" s="68"/>
      <c r="P174" s="68"/>
      <c r="Q174" s="68"/>
      <c r="R174" s="107">
        <f t="shared" si="212"/>
        <v>0</v>
      </c>
      <c r="S174" s="111"/>
      <c r="T174" s="112">
        <f t="shared" si="213"/>
        <v>0</v>
      </c>
      <c r="U174" s="104"/>
      <c r="V174" s="72"/>
      <c r="W174" s="72"/>
      <c r="X174" s="95"/>
    </row>
    <row r="175" spans="1:24" x14ac:dyDescent="0.25">
      <c r="A175" s="92"/>
      <c r="B175" s="68">
        <v>3</v>
      </c>
      <c r="C175" s="73"/>
      <c r="D175" s="89">
        <f t="shared" si="202"/>
        <v>0</v>
      </c>
      <c r="E175" s="89">
        <f t="shared" si="203"/>
        <v>0</v>
      </c>
      <c r="F175" s="74">
        <f t="shared" si="204"/>
        <v>0</v>
      </c>
      <c r="G175" s="6"/>
      <c r="H175" s="6"/>
      <c r="I175" s="75">
        <f t="shared" si="208"/>
        <v>0</v>
      </c>
      <c r="J175" s="10">
        <f t="shared" si="209"/>
        <v>0</v>
      </c>
      <c r="K175" s="75">
        <f t="shared" si="210"/>
        <v>0</v>
      </c>
      <c r="L175" s="75">
        <f t="shared" si="211"/>
        <v>0</v>
      </c>
      <c r="M175" s="68"/>
      <c r="N175" s="76">
        <f t="shared" si="205"/>
        <v>0</v>
      </c>
      <c r="O175" s="68"/>
      <c r="P175" s="68"/>
      <c r="Q175" s="68"/>
      <c r="R175" s="107">
        <f t="shared" si="212"/>
        <v>0</v>
      </c>
      <c r="S175" s="111"/>
      <c r="T175" s="112">
        <f t="shared" si="213"/>
        <v>0</v>
      </c>
      <c r="U175" s="104"/>
      <c r="V175" s="72"/>
      <c r="W175" s="72"/>
      <c r="X175" s="95"/>
    </row>
    <row r="176" spans="1:24" x14ac:dyDescent="0.25">
      <c r="A176" s="92"/>
      <c r="B176" s="68">
        <v>3</v>
      </c>
      <c r="C176" s="73"/>
      <c r="D176" s="89">
        <f t="shared" si="202"/>
        <v>0</v>
      </c>
      <c r="E176" s="89">
        <f t="shared" si="203"/>
        <v>0</v>
      </c>
      <c r="F176" s="74">
        <f t="shared" si="204"/>
        <v>0</v>
      </c>
      <c r="G176" s="6"/>
      <c r="H176" s="6"/>
      <c r="I176" s="75">
        <f t="shared" si="208"/>
        <v>0</v>
      </c>
      <c r="J176" s="10">
        <f t="shared" si="209"/>
        <v>0</v>
      </c>
      <c r="K176" s="75">
        <f t="shared" si="210"/>
        <v>0</v>
      </c>
      <c r="L176" s="75">
        <f t="shared" si="211"/>
        <v>0</v>
      </c>
      <c r="M176" s="68"/>
      <c r="N176" s="76">
        <f t="shared" si="205"/>
        <v>0</v>
      </c>
      <c r="O176" s="68"/>
      <c r="P176" s="68"/>
      <c r="Q176" s="68"/>
      <c r="R176" s="107">
        <f t="shared" si="212"/>
        <v>0</v>
      </c>
      <c r="S176" s="111"/>
      <c r="T176" s="112">
        <f t="shared" si="213"/>
        <v>0</v>
      </c>
      <c r="U176" s="104"/>
      <c r="V176" s="72"/>
      <c r="W176" s="72"/>
      <c r="X176" s="95"/>
    </row>
    <row r="177" spans="1:24" x14ac:dyDescent="0.25">
      <c r="A177" s="93" t="s">
        <v>92</v>
      </c>
      <c r="B177" s="90">
        <v>3</v>
      </c>
      <c r="C177" s="7">
        <f>SUM(C167:C176)</f>
        <v>14.5</v>
      </c>
      <c r="D177" s="7">
        <f>SUM(D167:D176)</f>
        <v>7.3763736263736268</v>
      </c>
      <c r="E177" s="7">
        <f>SUM(E167:E176)</f>
        <v>7.1236263736263732</v>
      </c>
      <c r="F177" s="89" t="s">
        <v>14</v>
      </c>
      <c r="G177" s="90" t="s">
        <v>14</v>
      </c>
      <c r="H177" s="90" t="s">
        <v>14</v>
      </c>
      <c r="I177" s="7">
        <f>SUM(I167:I176)</f>
        <v>377</v>
      </c>
      <c r="J177" s="89" t="s">
        <v>14</v>
      </c>
      <c r="K177" s="7">
        <f t="shared" ref="K177:O177" si="221">SUM(K167:K176)</f>
        <v>192</v>
      </c>
      <c r="L177" s="7">
        <f t="shared" si="221"/>
        <v>180</v>
      </c>
      <c r="M177" s="7">
        <f t="shared" si="221"/>
        <v>60</v>
      </c>
      <c r="N177" s="7">
        <f t="shared" si="221"/>
        <v>120</v>
      </c>
      <c r="O177" s="7">
        <f t="shared" si="221"/>
        <v>30</v>
      </c>
      <c r="P177" s="89" t="s">
        <v>14</v>
      </c>
      <c r="Q177" s="7">
        <f t="shared" ref="Q177:S177" si="222">SUM(Q167:Q176)</f>
        <v>12</v>
      </c>
      <c r="R177" s="7">
        <f t="shared" si="222"/>
        <v>185</v>
      </c>
      <c r="S177" s="7">
        <f t="shared" si="222"/>
        <v>180</v>
      </c>
      <c r="T177" s="110" t="s">
        <v>14</v>
      </c>
      <c r="U177" s="90" t="s">
        <v>14</v>
      </c>
      <c r="V177" s="90" t="s">
        <v>14</v>
      </c>
      <c r="W177" s="90" t="s">
        <v>14</v>
      </c>
      <c r="X177" s="94" t="s">
        <v>14</v>
      </c>
    </row>
    <row r="178" spans="1:24" x14ac:dyDescent="0.25">
      <c r="A178" s="93" t="s">
        <v>27</v>
      </c>
      <c r="B178" s="90">
        <v>3</v>
      </c>
      <c r="C178" s="89" t="s">
        <v>14</v>
      </c>
      <c r="D178" s="89" t="s">
        <v>14</v>
      </c>
      <c r="E178" s="89" t="s">
        <v>14</v>
      </c>
      <c r="F178" s="7">
        <f>SUM(F167:F176)</f>
        <v>3.6000000000000005</v>
      </c>
      <c r="G178" s="90" t="s">
        <v>14</v>
      </c>
      <c r="H178" s="90" t="s">
        <v>14</v>
      </c>
      <c r="I178" s="90" t="s">
        <v>14</v>
      </c>
      <c r="J178" s="7">
        <f>SUM(J167:J176)</f>
        <v>95</v>
      </c>
      <c r="K178" s="90" t="s">
        <v>14</v>
      </c>
      <c r="L178" s="90" t="s">
        <v>14</v>
      </c>
      <c r="M178" s="90" t="s">
        <v>14</v>
      </c>
      <c r="N178" s="90" t="s">
        <v>14</v>
      </c>
      <c r="O178" s="90" t="s">
        <v>14</v>
      </c>
      <c r="P178" s="7">
        <f>SUM(P167:P176)</f>
        <v>90</v>
      </c>
      <c r="Q178" s="90" t="s">
        <v>14</v>
      </c>
      <c r="R178" s="110" t="s">
        <v>14</v>
      </c>
      <c r="S178" s="110" t="s">
        <v>14</v>
      </c>
      <c r="T178" s="7">
        <f>SUM(T167:T176)</f>
        <v>5</v>
      </c>
      <c r="U178" s="10" t="s">
        <v>14</v>
      </c>
      <c r="V178" s="90" t="s">
        <v>14</v>
      </c>
      <c r="W178" s="90" t="s">
        <v>14</v>
      </c>
      <c r="X178" s="94" t="s">
        <v>14</v>
      </c>
    </row>
    <row r="179" spans="1:24" x14ac:dyDescent="0.25">
      <c r="A179" s="93" t="s">
        <v>93</v>
      </c>
      <c r="B179" s="90">
        <v>3</v>
      </c>
      <c r="C179" s="7">
        <f>SUMIF(H167:H176,"f",C167:C176)</f>
        <v>3.5</v>
      </c>
      <c r="D179" s="7">
        <f>SUMIF(H167:H176,"f",D167:D176)</f>
        <v>1.7692307692307692</v>
      </c>
      <c r="E179" s="7">
        <f>SUMIF(H167:H176,"f",E167:E176)</f>
        <v>1.7307692307692308</v>
      </c>
      <c r="F179" s="89" t="s">
        <v>14</v>
      </c>
      <c r="G179" s="90" t="s">
        <v>14</v>
      </c>
      <c r="H179" s="90" t="s">
        <v>14</v>
      </c>
      <c r="I179" s="7">
        <f>SUMIF(H167:H176,"f",I167:I176)</f>
        <v>91</v>
      </c>
      <c r="J179" s="90" t="s">
        <v>14</v>
      </c>
      <c r="K179" s="7">
        <f>SUMIF(H167:H176,"f",K167:K176)</f>
        <v>46</v>
      </c>
      <c r="L179" s="7">
        <f>SUMIF(H167:H176,"f",L167:L176)</f>
        <v>45</v>
      </c>
      <c r="M179" s="7">
        <f>SUMIF(H167:H176,"f",M167:M176)</f>
        <v>15</v>
      </c>
      <c r="N179" s="7">
        <f>SUMIF(H167:H176,"f",N167:N176)</f>
        <v>30</v>
      </c>
      <c r="O179" s="7">
        <f>SUMIF(H167:H176,"f",O167:O176)</f>
        <v>30</v>
      </c>
      <c r="P179" s="90" t="s">
        <v>14</v>
      </c>
      <c r="Q179" s="7">
        <f>SUMIF(H167:H176,"f",Q167:Q176)</f>
        <v>1</v>
      </c>
      <c r="R179" s="7">
        <f>SUMIF(H167:H176,"f",R167:R176)</f>
        <v>45</v>
      </c>
      <c r="S179" s="7">
        <f>SUMIF(H167:H176,"f",S167:S176)</f>
        <v>45</v>
      </c>
      <c r="T179" s="110" t="s">
        <v>14</v>
      </c>
      <c r="U179" s="90" t="s">
        <v>14</v>
      </c>
      <c r="V179" s="90" t="s">
        <v>14</v>
      </c>
      <c r="W179" s="90" t="s">
        <v>14</v>
      </c>
      <c r="X179" s="94" t="s">
        <v>14</v>
      </c>
    </row>
    <row r="180" spans="1:24" x14ac:dyDescent="0.25">
      <c r="A180" s="201" t="s">
        <v>32</v>
      </c>
      <c r="B180" s="202"/>
      <c r="C180" s="202"/>
      <c r="D180" s="20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202"/>
      <c r="W180" s="202"/>
      <c r="X180" s="203"/>
    </row>
    <row r="181" spans="1:24" x14ac:dyDescent="0.25">
      <c r="A181" s="92" t="s">
        <v>176</v>
      </c>
      <c r="B181" s="68">
        <v>3</v>
      </c>
      <c r="C181" s="73">
        <v>1</v>
      </c>
      <c r="D181" s="89">
        <f t="shared" ref="D181:D187" si="223">IF(C181&gt;0,K181/(I181/C181),0)</f>
        <v>0.80769230769230771</v>
      </c>
      <c r="E181" s="89">
        <f t="shared" ref="E181:E187" si="224">IF(C181&gt;0,R181/(I181/C181),0)</f>
        <v>0.19230769230769232</v>
      </c>
      <c r="F181" s="74">
        <f t="shared" ref="F181:F187" si="225">IF(U181&gt;0,FLOOR((P181+T181)/U181,0.1),0)</f>
        <v>0</v>
      </c>
      <c r="G181" s="6" t="s">
        <v>21</v>
      </c>
      <c r="H181" s="6" t="s">
        <v>19</v>
      </c>
      <c r="I181" s="75">
        <f>K181+R181</f>
        <v>26</v>
      </c>
      <c r="J181" s="10">
        <f>P181+T181</f>
        <v>0</v>
      </c>
      <c r="K181" s="75">
        <f>L181+Q181</f>
        <v>21</v>
      </c>
      <c r="L181" s="75">
        <f>M181+N181</f>
        <v>20</v>
      </c>
      <c r="M181" s="68">
        <v>10</v>
      </c>
      <c r="N181" s="76">
        <f t="shared" ref="N181:N187" si="226">O181+P181</f>
        <v>10</v>
      </c>
      <c r="O181" s="68">
        <v>10</v>
      </c>
      <c r="P181" s="68"/>
      <c r="Q181" s="68">
        <v>1</v>
      </c>
      <c r="R181" s="107">
        <f t="shared" ref="R181:R184" si="227">(C181*U181)-K181</f>
        <v>5</v>
      </c>
      <c r="S181" s="108">
        <v>5</v>
      </c>
      <c r="T181" s="112">
        <f t="shared" ref="T181:T184" si="228">R181-S181</f>
        <v>0</v>
      </c>
      <c r="U181" s="103">
        <v>26</v>
      </c>
      <c r="V181" s="72">
        <v>100</v>
      </c>
      <c r="W181" s="72"/>
      <c r="X181" s="95"/>
    </row>
    <row r="182" spans="1:24" x14ac:dyDescent="0.25">
      <c r="A182" s="92" t="s">
        <v>177</v>
      </c>
      <c r="B182" s="68">
        <v>3</v>
      </c>
      <c r="C182" s="73">
        <v>1</v>
      </c>
      <c r="D182" s="89">
        <f t="shared" si="223"/>
        <v>0.80769230769230771</v>
      </c>
      <c r="E182" s="89">
        <f t="shared" si="224"/>
        <v>0.19230769230769232</v>
      </c>
      <c r="F182" s="74">
        <f t="shared" si="225"/>
        <v>0.5</v>
      </c>
      <c r="G182" s="6" t="s">
        <v>21</v>
      </c>
      <c r="H182" s="6" t="s">
        <v>19</v>
      </c>
      <c r="I182" s="75">
        <f t="shared" ref="I182:I187" si="229">K182+R182</f>
        <v>26</v>
      </c>
      <c r="J182" s="10">
        <f t="shared" ref="J182:J187" si="230">P182+T182</f>
        <v>15</v>
      </c>
      <c r="K182" s="75">
        <f t="shared" ref="K182:K187" si="231">L182+Q182</f>
        <v>21</v>
      </c>
      <c r="L182" s="75">
        <f t="shared" ref="L182:L187" si="232">M182+N182</f>
        <v>20</v>
      </c>
      <c r="M182" s="68">
        <v>5</v>
      </c>
      <c r="N182" s="76">
        <f t="shared" si="226"/>
        <v>15</v>
      </c>
      <c r="O182" s="68"/>
      <c r="P182" s="68">
        <v>15</v>
      </c>
      <c r="Q182" s="68">
        <v>1</v>
      </c>
      <c r="R182" s="107">
        <f t="shared" si="227"/>
        <v>5</v>
      </c>
      <c r="S182" s="108">
        <v>5</v>
      </c>
      <c r="T182" s="112">
        <f t="shared" si="228"/>
        <v>0</v>
      </c>
      <c r="U182" s="103">
        <v>26</v>
      </c>
      <c r="V182" s="72">
        <v>100</v>
      </c>
      <c r="W182" s="72"/>
      <c r="X182" s="95"/>
    </row>
    <row r="183" spans="1:24" x14ac:dyDescent="0.25">
      <c r="A183" s="92" t="s">
        <v>178</v>
      </c>
      <c r="B183" s="68">
        <v>3</v>
      </c>
      <c r="C183" s="73">
        <v>2</v>
      </c>
      <c r="D183" s="89">
        <f t="shared" si="223"/>
        <v>1.1923076923076923</v>
      </c>
      <c r="E183" s="89">
        <f t="shared" si="224"/>
        <v>0.80769230769230771</v>
      </c>
      <c r="F183" s="74">
        <f t="shared" si="225"/>
        <v>0.5</v>
      </c>
      <c r="G183" s="6" t="s">
        <v>21</v>
      </c>
      <c r="H183" s="6" t="s">
        <v>19</v>
      </c>
      <c r="I183" s="75">
        <f t="shared" si="229"/>
        <v>52</v>
      </c>
      <c r="J183" s="10">
        <f t="shared" si="230"/>
        <v>15</v>
      </c>
      <c r="K183" s="75">
        <f t="shared" si="231"/>
        <v>31</v>
      </c>
      <c r="L183" s="75">
        <f t="shared" si="232"/>
        <v>30</v>
      </c>
      <c r="M183" s="68">
        <v>15</v>
      </c>
      <c r="N183" s="76">
        <f t="shared" si="226"/>
        <v>15</v>
      </c>
      <c r="O183" s="68"/>
      <c r="P183" s="68">
        <v>15</v>
      </c>
      <c r="Q183" s="68">
        <v>1</v>
      </c>
      <c r="R183" s="107">
        <f t="shared" si="227"/>
        <v>21</v>
      </c>
      <c r="S183" s="108">
        <v>21</v>
      </c>
      <c r="T183" s="112">
        <f t="shared" si="228"/>
        <v>0</v>
      </c>
      <c r="U183" s="103">
        <v>26</v>
      </c>
      <c r="V183" s="72">
        <v>100</v>
      </c>
      <c r="W183" s="72"/>
      <c r="X183" s="95"/>
    </row>
    <row r="184" spans="1:24" x14ac:dyDescent="0.25">
      <c r="A184" s="92" t="s">
        <v>179</v>
      </c>
      <c r="B184" s="68">
        <v>3</v>
      </c>
      <c r="C184" s="73">
        <v>1.5</v>
      </c>
      <c r="D184" s="89">
        <f t="shared" si="223"/>
        <v>1</v>
      </c>
      <c r="E184" s="89">
        <f t="shared" si="224"/>
        <v>0.5</v>
      </c>
      <c r="F184" s="74">
        <f t="shared" si="225"/>
        <v>0.5</v>
      </c>
      <c r="G184" s="6" t="s">
        <v>21</v>
      </c>
      <c r="H184" s="6" t="s">
        <v>19</v>
      </c>
      <c r="I184" s="75">
        <f t="shared" si="229"/>
        <v>39</v>
      </c>
      <c r="J184" s="10">
        <f t="shared" si="230"/>
        <v>15</v>
      </c>
      <c r="K184" s="75">
        <f t="shared" si="231"/>
        <v>26</v>
      </c>
      <c r="L184" s="75">
        <f t="shared" si="232"/>
        <v>25</v>
      </c>
      <c r="M184" s="68">
        <v>10</v>
      </c>
      <c r="N184" s="76">
        <f t="shared" si="226"/>
        <v>15</v>
      </c>
      <c r="O184" s="68"/>
      <c r="P184" s="68">
        <v>15</v>
      </c>
      <c r="Q184" s="68">
        <v>1</v>
      </c>
      <c r="R184" s="107">
        <f t="shared" si="227"/>
        <v>13</v>
      </c>
      <c r="S184" s="108">
        <v>13</v>
      </c>
      <c r="T184" s="112">
        <f t="shared" si="228"/>
        <v>0</v>
      </c>
      <c r="U184" s="103">
        <v>26</v>
      </c>
      <c r="V184" s="72">
        <v>100</v>
      </c>
      <c r="W184" s="72"/>
      <c r="X184" s="95"/>
    </row>
    <row r="185" spans="1:24" x14ac:dyDescent="0.25">
      <c r="A185" s="92"/>
      <c r="B185" s="68">
        <v>3</v>
      </c>
      <c r="C185" s="73"/>
      <c r="D185" s="89">
        <f t="shared" si="223"/>
        <v>0</v>
      </c>
      <c r="E185" s="89">
        <f t="shared" si="224"/>
        <v>0</v>
      </c>
      <c r="F185" s="74">
        <f t="shared" si="225"/>
        <v>0</v>
      </c>
      <c r="G185" s="6"/>
      <c r="H185" s="6"/>
      <c r="I185" s="75">
        <f t="shared" si="229"/>
        <v>0</v>
      </c>
      <c r="J185" s="10">
        <f t="shared" si="230"/>
        <v>0</v>
      </c>
      <c r="K185" s="75">
        <f t="shared" si="231"/>
        <v>0</v>
      </c>
      <c r="L185" s="75">
        <f t="shared" si="232"/>
        <v>0</v>
      </c>
      <c r="M185" s="68"/>
      <c r="N185" s="76">
        <f t="shared" si="226"/>
        <v>0</v>
      </c>
      <c r="O185" s="68"/>
      <c r="P185" s="68"/>
      <c r="Q185" s="68"/>
      <c r="R185" s="107">
        <f t="shared" ref="R185:R187" si="233">(C185*U185)-K185</f>
        <v>0</v>
      </c>
      <c r="S185" s="111"/>
      <c r="T185" s="112">
        <f t="shared" ref="T185:T187" si="234">R185-S185</f>
        <v>0</v>
      </c>
      <c r="U185" s="104"/>
      <c r="V185" s="72"/>
      <c r="W185" s="72"/>
      <c r="X185" s="95"/>
    </row>
    <row r="186" spans="1:24" x14ac:dyDescent="0.25">
      <c r="A186" s="92"/>
      <c r="B186" s="68">
        <v>3</v>
      </c>
      <c r="C186" s="73"/>
      <c r="D186" s="89">
        <f t="shared" si="223"/>
        <v>0</v>
      </c>
      <c r="E186" s="89">
        <f t="shared" si="224"/>
        <v>0</v>
      </c>
      <c r="F186" s="74">
        <f t="shared" si="225"/>
        <v>0</v>
      </c>
      <c r="G186" s="6"/>
      <c r="H186" s="6"/>
      <c r="I186" s="75">
        <f t="shared" si="229"/>
        <v>0</v>
      </c>
      <c r="J186" s="10">
        <f t="shared" si="230"/>
        <v>0</v>
      </c>
      <c r="K186" s="75">
        <f t="shared" si="231"/>
        <v>0</v>
      </c>
      <c r="L186" s="75">
        <f t="shared" si="232"/>
        <v>0</v>
      </c>
      <c r="M186" s="68"/>
      <c r="N186" s="76">
        <f t="shared" si="226"/>
        <v>0</v>
      </c>
      <c r="O186" s="68"/>
      <c r="P186" s="68"/>
      <c r="Q186" s="68"/>
      <c r="R186" s="107">
        <f t="shared" si="233"/>
        <v>0</v>
      </c>
      <c r="S186" s="111"/>
      <c r="T186" s="112">
        <f t="shared" si="234"/>
        <v>0</v>
      </c>
      <c r="U186" s="104"/>
      <c r="V186" s="72"/>
      <c r="W186" s="72"/>
      <c r="X186" s="95"/>
    </row>
    <row r="187" spans="1:24" x14ac:dyDescent="0.25">
      <c r="A187" s="92"/>
      <c r="B187" s="68">
        <v>3</v>
      </c>
      <c r="C187" s="73"/>
      <c r="D187" s="89">
        <f t="shared" si="223"/>
        <v>0</v>
      </c>
      <c r="E187" s="89">
        <f t="shared" si="224"/>
        <v>0</v>
      </c>
      <c r="F187" s="74">
        <f t="shared" si="225"/>
        <v>0</v>
      </c>
      <c r="G187" s="6"/>
      <c r="H187" s="6"/>
      <c r="I187" s="75">
        <f t="shared" si="229"/>
        <v>0</v>
      </c>
      <c r="J187" s="10">
        <f t="shared" si="230"/>
        <v>0</v>
      </c>
      <c r="K187" s="75">
        <f t="shared" si="231"/>
        <v>0</v>
      </c>
      <c r="L187" s="75">
        <f t="shared" si="232"/>
        <v>0</v>
      </c>
      <c r="M187" s="68"/>
      <c r="N187" s="76">
        <f t="shared" si="226"/>
        <v>0</v>
      </c>
      <c r="O187" s="68"/>
      <c r="P187" s="68"/>
      <c r="Q187" s="68"/>
      <c r="R187" s="107">
        <f t="shared" si="233"/>
        <v>0</v>
      </c>
      <c r="S187" s="111"/>
      <c r="T187" s="112">
        <f t="shared" si="234"/>
        <v>0</v>
      </c>
      <c r="U187" s="104"/>
      <c r="V187" s="72"/>
      <c r="W187" s="72"/>
      <c r="X187" s="95"/>
    </row>
    <row r="188" spans="1:24" x14ac:dyDescent="0.25">
      <c r="A188" s="93" t="s">
        <v>92</v>
      </c>
      <c r="B188" s="90">
        <v>3</v>
      </c>
      <c r="C188" s="7">
        <f>SUM(C181:C187)</f>
        <v>5.5</v>
      </c>
      <c r="D188" s="7">
        <f>SUM(D181:D187)</f>
        <v>3.8076923076923075</v>
      </c>
      <c r="E188" s="7">
        <f>SUM(E181:E187)</f>
        <v>1.6923076923076923</v>
      </c>
      <c r="F188" s="89" t="s">
        <v>14</v>
      </c>
      <c r="G188" s="90" t="s">
        <v>14</v>
      </c>
      <c r="H188" s="90" t="s">
        <v>14</v>
      </c>
      <c r="I188" s="7">
        <f>SUM(I181:I187)</f>
        <v>143</v>
      </c>
      <c r="J188" s="89" t="s">
        <v>14</v>
      </c>
      <c r="K188" s="7">
        <f t="shared" ref="K188:O188" si="235">SUM(K181:K187)</f>
        <v>99</v>
      </c>
      <c r="L188" s="7">
        <f t="shared" si="235"/>
        <v>95</v>
      </c>
      <c r="M188" s="7">
        <f t="shared" si="235"/>
        <v>40</v>
      </c>
      <c r="N188" s="7">
        <f t="shared" si="235"/>
        <v>55</v>
      </c>
      <c r="O188" s="7">
        <f t="shared" si="235"/>
        <v>10</v>
      </c>
      <c r="P188" s="89" t="s">
        <v>14</v>
      </c>
      <c r="Q188" s="7">
        <f t="shared" ref="Q188:S188" si="236">SUM(Q181:Q187)</f>
        <v>4</v>
      </c>
      <c r="R188" s="7">
        <f t="shared" si="236"/>
        <v>44</v>
      </c>
      <c r="S188" s="7">
        <f t="shared" si="236"/>
        <v>44</v>
      </c>
      <c r="T188" s="110" t="s">
        <v>14</v>
      </c>
      <c r="U188" s="90" t="s">
        <v>14</v>
      </c>
      <c r="V188" s="90" t="s">
        <v>14</v>
      </c>
      <c r="W188" s="90" t="s">
        <v>14</v>
      </c>
      <c r="X188" s="94" t="s">
        <v>14</v>
      </c>
    </row>
    <row r="189" spans="1:24" x14ac:dyDescent="0.25">
      <c r="A189" s="93" t="s">
        <v>27</v>
      </c>
      <c r="B189" s="90">
        <v>3</v>
      </c>
      <c r="C189" s="89" t="s">
        <v>14</v>
      </c>
      <c r="D189" s="89" t="s">
        <v>14</v>
      </c>
      <c r="E189" s="89" t="s">
        <v>14</v>
      </c>
      <c r="F189" s="7">
        <f>SUM(F181:F187)</f>
        <v>1.5</v>
      </c>
      <c r="G189" s="90" t="s">
        <v>14</v>
      </c>
      <c r="H189" s="90" t="s">
        <v>14</v>
      </c>
      <c r="I189" s="90" t="s">
        <v>14</v>
      </c>
      <c r="J189" s="7">
        <f>SUM(J181:J187)</f>
        <v>45</v>
      </c>
      <c r="K189" s="90" t="s">
        <v>14</v>
      </c>
      <c r="L189" s="90" t="s">
        <v>14</v>
      </c>
      <c r="M189" s="90" t="s">
        <v>14</v>
      </c>
      <c r="N189" s="90" t="s">
        <v>14</v>
      </c>
      <c r="O189" s="90" t="s">
        <v>14</v>
      </c>
      <c r="P189" s="7">
        <f>SUM(P181:P187)</f>
        <v>45</v>
      </c>
      <c r="Q189" s="90" t="s">
        <v>14</v>
      </c>
      <c r="R189" s="110" t="s">
        <v>14</v>
      </c>
      <c r="S189" s="110" t="s">
        <v>14</v>
      </c>
      <c r="T189" s="7">
        <f>SUM(T181:T187)</f>
        <v>0</v>
      </c>
      <c r="U189" s="10" t="s">
        <v>14</v>
      </c>
      <c r="V189" s="90" t="s">
        <v>14</v>
      </c>
      <c r="W189" s="90" t="s">
        <v>14</v>
      </c>
      <c r="X189" s="94" t="s">
        <v>14</v>
      </c>
    </row>
    <row r="190" spans="1:24" x14ac:dyDescent="0.25">
      <c r="A190" s="93" t="s">
        <v>93</v>
      </c>
      <c r="B190" s="90">
        <v>3</v>
      </c>
      <c r="C190" s="7">
        <f>SUMIF(H181:H187,"f",C181:C187)</f>
        <v>0</v>
      </c>
      <c r="D190" s="7">
        <f>SUMIF(H181:H187,"f",D181:D187)</f>
        <v>0</v>
      </c>
      <c r="E190" s="7">
        <f>SUMIF(H181:H187,"f",E181:E187)</f>
        <v>0</v>
      </c>
      <c r="F190" s="89" t="s">
        <v>14</v>
      </c>
      <c r="G190" s="90" t="s">
        <v>14</v>
      </c>
      <c r="H190" s="90" t="s">
        <v>14</v>
      </c>
      <c r="I190" s="7">
        <f>SUMIF(H181:H187,"f",I181:I187)</f>
        <v>0</v>
      </c>
      <c r="J190" s="90" t="s">
        <v>14</v>
      </c>
      <c r="K190" s="7">
        <f>SUMIF(H181:H187,"f",K181:K187)</f>
        <v>0</v>
      </c>
      <c r="L190" s="7">
        <f>SUMIF(H181:H187,"f",L181:L187)</f>
        <v>0</v>
      </c>
      <c r="M190" s="7">
        <f>SUMIF(H181:H187,"f",M181:M187)</f>
        <v>0</v>
      </c>
      <c r="N190" s="7">
        <f>SUMIF(H181:H187,"f",N181:N187)</f>
        <v>0</v>
      </c>
      <c r="O190" s="7">
        <f>SUMIF(H181:H187,"f",O181:O187)</f>
        <v>0</v>
      </c>
      <c r="P190" s="90" t="s">
        <v>14</v>
      </c>
      <c r="Q190" s="7">
        <f>SUMIF(H181:H187,"f",Q181:Q187)</f>
        <v>0</v>
      </c>
      <c r="R190" s="7">
        <f>SUMIF(H181:H187,"f",R181:R187)</f>
        <v>0</v>
      </c>
      <c r="S190" s="7">
        <f>SUMIF(H181:H187,"f",S181:S187)</f>
        <v>0</v>
      </c>
      <c r="T190" s="110" t="s">
        <v>14</v>
      </c>
      <c r="U190" s="90" t="s">
        <v>14</v>
      </c>
      <c r="V190" s="90" t="s">
        <v>14</v>
      </c>
      <c r="W190" s="90" t="s">
        <v>14</v>
      </c>
      <c r="X190" s="94" t="s">
        <v>14</v>
      </c>
    </row>
    <row r="191" spans="1:24" x14ac:dyDescent="0.25">
      <c r="A191" s="201" t="s">
        <v>35</v>
      </c>
      <c r="B191" s="202"/>
      <c r="C191" s="202"/>
      <c r="D191" s="20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  <c r="V191" s="202"/>
      <c r="W191" s="202"/>
      <c r="X191" s="203"/>
    </row>
    <row r="192" spans="1:24" x14ac:dyDescent="0.25">
      <c r="A192" s="92"/>
      <c r="B192" s="68">
        <v>3</v>
      </c>
      <c r="C192" s="73"/>
      <c r="D192" s="89">
        <f t="shared" ref="D192:D193" si="237">IF(C192&gt;0,K192/(I192/C192),0)</f>
        <v>0</v>
      </c>
      <c r="E192" s="89">
        <f t="shared" ref="E192:E193" si="238">IF(C192&gt;0,R192/(I192/C192),0)</f>
        <v>0</v>
      </c>
      <c r="F192" s="74">
        <f t="shared" ref="F192:F193" si="239">IF(U192&gt;0,FLOOR((P192+T192)/U192,0.1),0)</f>
        <v>0</v>
      </c>
      <c r="G192" s="6"/>
      <c r="H192" s="6"/>
      <c r="I192" s="75">
        <f>K192+R192</f>
        <v>0</v>
      </c>
      <c r="J192" s="10">
        <f>P192+T192</f>
        <v>0</v>
      </c>
      <c r="K192" s="75">
        <f>L192+Q192</f>
        <v>0</v>
      </c>
      <c r="L192" s="75">
        <f>M192+N192</f>
        <v>0</v>
      </c>
      <c r="M192" s="68"/>
      <c r="N192" s="76">
        <f t="shared" ref="N192:N193" si="240">O192+P192</f>
        <v>0</v>
      </c>
      <c r="O192" s="68"/>
      <c r="P192" s="68"/>
      <c r="Q192" s="68"/>
      <c r="R192" s="107">
        <f t="shared" ref="R192:R193" si="241">(C192*U192)-K192</f>
        <v>0</v>
      </c>
      <c r="S192" s="111"/>
      <c r="T192" s="112">
        <f t="shared" ref="T192:T193" si="242">R192-S192</f>
        <v>0</v>
      </c>
      <c r="U192" s="104"/>
      <c r="V192" s="72"/>
      <c r="W192" s="72"/>
      <c r="X192" s="95"/>
    </row>
    <row r="193" spans="1:28" x14ac:dyDescent="0.25">
      <c r="A193" s="92"/>
      <c r="B193" s="68">
        <v>3</v>
      </c>
      <c r="C193" s="73"/>
      <c r="D193" s="89">
        <f t="shared" si="237"/>
        <v>0</v>
      </c>
      <c r="E193" s="89">
        <f t="shared" si="238"/>
        <v>0</v>
      </c>
      <c r="F193" s="74">
        <f t="shared" si="239"/>
        <v>0</v>
      </c>
      <c r="G193" s="6"/>
      <c r="H193" s="6"/>
      <c r="I193" s="75">
        <f t="shared" ref="I193" si="243">K193+R193</f>
        <v>0</v>
      </c>
      <c r="J193" s="10">
        <f t="shared" ref="J193" si="244">P193+T193</f>
        <v>0</v>
      </c>
      <c r="K193" s="75">
        <f t="shared" ref="K193" si="245">L193+Q193</f>
        <v>0</v>
      </c>
      <c r="L193" s="75">
        <f t="shared" ref="L193" si="246">M193+N193</f>
        <v>0</v>
      </c>
      <c r="M193" s="68"/>
      <c r="N193" s="76">
        <f t="shared" si="240"/>
        <v>0</v>
      </c>
      <c r="O193" s="68"/>
      <c r="P193" s="68"/>
      <c r="Q193" s="68"/>
      <c r="R193" s="107">
        <f t="shared" si="241"/>
        <v>0</v>
      </c>
      <c r="S193" s="111"/>
      <c r="T193" s="112">
        <f t="shared" si="242"/>
        <v>0</v>
      </c>
      <c r="U193" s="104"/>
      <c r="V193" s="72"/>
      <c r="W193" s="72"/>
      <c r="X193" s="95"/>
    </row>
    <row r="194" spans="1:28" ht="17.25" x14ac:dyDescent="0.3">
      <c r="A194" s="93" t="s">
        <v>92</v>
      </c>
      <c r="B194" s="90">
        <v>3</v>
      </c>
      <c r="C194" s="7">
        <f>SUM(C192:C193)</f>
        <v>0</v>
      </c>
      <c r="D194" s="7">
        <f>SUM(D192:D193)</f>
        <v>0</v>
      </c>
      <c r="E194" s="7">
        <f>SUM(E192:E193)</f>
        <v>0</v>
      </c>
      <c r="F194" s="89" t="s">
        <v>14</v>
      </c>
      <c r="G194" s="90" t="s">
        <v>14</v>
      </c>
      <c r="H194" s="90" t="s">
        <v>14</v>
      </c>
      <c r="I194" s="7">
        <f>SUM(I192:I193)</f>
        <v>0</v>
      </c>
      <c r="J194" s="89" t="s">
        <v>14</v>
      </c>
      <c r="K194" s="7">
        <f>SUM(K192:K193)</f>
        <v>0</v>
      </c>
      <c r="L194" s="7">
        <f>SUM(L192:L193)</f>
        <v>0</v>
      </c>
      <c r="M194" s="7">
        <f>SUM(M192:M193)</f>
        <v>0</v>
      </c>
      <c r="N194" s="7">
        <f>SUM(N192:N193)</f>
        <v>0</v>
      </c>
      <c r="O194" s="7">
        <f>SUM(O192:O193)</f>
        <v>0</v>
      </c>
      <c r="P194" s="89" t="s">
        <v>14</v>
      </c>
      <c r="Q194" s="7">
        <f>SUM(Q192:Q193)</f>
        <v>0</v>
      </c>
      <c r="R194" s="7">
        <f>SUM(R192:R193)</f>
        <v>0</v>
      </c>
      <c r="S194" s="7">
        <f>SUM(S192:S193)</f>
        <v>0</v>
      </c>
      <c r="T194" s="110" t="s">
        <v>14</v>
      </c>
      <c r="U194" s="90" t="s">
        <v>14</v>
      </c>
      <c r="V194" s="90" t="s">
        <v>14</v>
      </c>
      <c r="W194" s="90" t="s">
        <v>14</v>
      </c>
      <c r="X194" s="94" t="s">
        <v>14</v>
      </c>
      <c r="Z194" s="11"/>
      <c r="AA194" s="11"/>
      <c r="AB194" s="11"/>
    </row>
    <row r="195" spans="1:28" x14ac:dyDescent="0.25">
      <c r="A195" s="93" t="s">
        <v>27</v>
      </c>
      <c r="B195" s="90">
        <v>3</v>
      </c>
      <c r="C195" s="89" t="s">
        <v>14</v>
      </c>
      <c r="D195" s="89" t="s">
        <v>14</v>
      </c>
      <c r="E195" s="89" t="s">
        <v>14</v>
      </c>
      <c r="F195" s="7">
        <f>SUM(F192:F193)</f>
        <v>0</v>
      </c>
      <c r="G195" s="90" t="s">
        <v>14</v>
      </c>
      <c r="H195" s="90" t="s">
        <v>14</v>
      </c>
      <c r="I195" s="90" t="s">
        <v>14</v>
      </c>
      <c r="J195" s="7">
        <f>SUM(J192:J193)</f>
        <v>0</v>
      </c>
      <c r="K195" s="90" t="s">
        <v>14</v>
      </c>
      <c r="L195" s="90" t="s">
        <v>14</v>
      </c>
      <c r="M195" s="90" t="s">
        <v>14</v>
      </c>
      <c r="N195" s="90" t="s">
        <v>14</v>
      </c>
      <c r="O195" s="90" t="s">
        <v>14</v>
      </c>
      <c r="P195" s="7">
        <f>SUM(P192:P193)</f>
        <v>0</v>
      </c>
      <c r="Q195" s="90" t="s">
        <v>14</v>
      </c>
      <c r="R195" s="110" t="s">
        <v>14</v>
      </c>
      <c r="S195" s="110" t="s">
        <v>14</v>
      </c>
      <c r="T195" s="7">
        <f>SUM(T192:T193)</f>
        <v>0</v>
      </c>
      <c r="U195" s="10" t="s">
        <v>14</v>
      </c>
      <c r="V195" s="90" t="s">
        <v>14</v>
      </c>
      <c r="W195" s="90" t="s">
        <v>14</v>
      </c>
      <c r="X195" s="94" t="s">
        <v>14</v>
      </c>
    </row>
    <row r="196" spans="1:28" x14ac:dyDescent="0.25">
      <c r="A196" s="93" t="s">
        <v>93</v>
      </c>
      <c r="B196" s="90">
        <v>3</v>
      </c>
      <c r="C196" s="7">
        <f>SUMIF(H192:H193,"f",C192:C193)</f>
        <v>0</v>
      </c>
      <c r="D196" s="7">
        <f>SUMIF(H192:H193,"f",D192:D193)</f>
        <v>0</v>
      </c>
      <c r="E196" s="7">
        <f>SUMIF(H192:H193,"f",E192:E193)</f>
        <v>0</v>
      </c>
      <c r="F196" s="89" t="s">
        <v>14</v>
      </c>
      <c r="G196" s="90" t="s">
        <v>14</v>
      </c>
      <c r="H196" s="90" t="s">
        <v>14</v>
      </c>
      <c r="I196" s="7">
        <f>SUMIF(H192:H193,"f",I192:I193)</f>
        <v>0</v>
      </c>
      <c r="J196" s="90" t="s">
        <v>14</v>
      </c>
      <c r="K196" s="7">
        <f>SUMIF(H192:H193,"f",K192:K193)</f>
        <v>0</v>
      </c>
      <c r="L196" s="7">
        <f>SUMIF(H192:H193,"f",L192:L193)</f>
        <v>0</v>
      </c>
      <c r="M196" s="7">
        <f>SUMIF(H192:H193,"f",M192:M193)</f>
        <v>0</v>
      </c>
      <c r="N196" s="7">
        <f>SUMIF(H192:H193,"f",N192:N193)</f>
        <v>0</v>
      </c>
      <c r="O196" s="7">
        <f>SUMIF(H192:H193,"f",O192:O193)</f>
        <v>0</v>
      </c>
      <c r="P196" s="90" t="s">
        <v>14</v>
      </c>
      <c r="Q196" s="7">
        <f>SUMIF(H192:H193,"f",Q192:Q193)</f>
        <v>0</v>
      </c>
      <c r="R196" s="7">
        <f>SUMIF(H192:H193,"f",R192:R193)</f>
        <v>0</v>
      </c>
      <c r="S196" s="7">
        <f>SUMIF(H192:H193,"f",S192:S193)</f>
        <v>0</v>
      </c>
      <c r="T196" s="110" t="s">
        <v>14</v>
      </c>
      <c r="U196" s="90" t="s">
        <v>14</v>
      </c>
      <c r="V196" s="90" t="s">
        <v>14</v>
      </c>
      <c r="W196" s="90" t="s">
        <v>14</v>
      </c>
      <c r="X196" s="94" t="s">
        <v>14</v>
      </c>
    </row>
    <row r="197" spans="1:28" x14ac:dyDescent="0.25">
      <c r="A197" s="201" t="s">
        <v>33</v>
      </c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  <c r="V197" s="202"/>
      <c r="W197" s="202"/>
      <c r="X197" s="203"/>
    </row>
    <row r="198" spans="1:28" x14ac:dyDescent="0.25">
      <c r="A198" s="92"/>
      <c r="B198" s="68">
        <v>3</v>
      </c>
      <c r="C198" s="73"/>
      <c r="D198" s="89">
        <f t="shared" ref="D198:D199" si="247">IF(C198&gt;0,K198/(I198/C198),0)</f>
        <v>0</v>
      </c>
      <c r="E198" s="89">
        <f t="shared" ref="E198:E199" si="248">IF(C198&gt;0,R198/(I198/C198),0)</f>
        <v>0</v>
      </c>
      <c r="F198" s="74">
        <f t="shared" ref="F198:F199" si="249">IF(U198&gt;0,FLOOR((P198+T198)/U198,0.1),0)</f>
        <v>0</v>
      </c>
      <c r="G198" s="6"/>
      <c r="H198" s="6"/>
      <c r="I198" s="75">
        <f>K198+R198</f>
        <v>0</v>
      </c>
      <c r="J198" s="10">
        <f>P198+T198</f>
        <v>0</v>
      </c>
      <c r="K198" s="75">
        <f>L198+Q198</f>
        <v>0</v>
      </c>
      <c r="L198" s="75">
        <f>M198+N198</f>
        <v>0</v>
      </c>
      <c r="M198" s="68"/>
      <c r="N198" s="76">
        <f t="shared" ref="N198:N199" si="250">O198+P198</f>
        <v>0</v>
      </c>
      <c r="O198" s="68"/>
      <c r="P198" s="68"/>
      <c r="Q198" s="68"/>
      <c r="R198" s="107">
        <f t="shared" ref="R198:R199" si="251">(C198*U198)-K198</f>
        <v>0</v>
      </c>
      <c r="S198" s="111"/>
      <c r="T198" s="112">
        <f t="shared" ref="T198:T199" si="252">R198-S198</f>
        <v>0</v>
      </c>
      <c r="U198" s="104"/>
      <c r="V198" s="72"/>
      <c r="W198" s="72"/>
      <c r="X198" s="95"/>
    </row>
    <row r="199" spans="1:28" x14ac:dyDescent="0.25">
      <c r="A199" s="92"/>
      <c r="B199" s="68">
        <v>3</v>
      </c>
      <c r="C199" s="73"/>
      <c r="D199" s="89">
        <f t="shared" si="247"/>
        <v>0</v>
      </c>
      <c r="E199" s="89">
        <f t="shared" si="248"/>
        <v>0</v>
      </c>
      <c r="F199" s="74">
        <f t="shared" si="249"/>
        <v>0</v>
      </c>
      <c r="G199" s="6"/>
      <c r="H199" s="6"/>
      <c r="I199" s="75">
        <f t="shared" ref="I199" si="253">K199+R199</f>
        <v>0</v>
      </c>
      <c r="J199" s="10">
        <f t="shared" ref="J199" si="254">P199+T199</f>
        <v>0</v>
      </c>
      <c r="K199" s="75">
        <f t="shared" ref="K199" si="255">L199+Q199</f>
        <v>0</v>
      </c>
      <c r="L199" s="75">
        <f t="shared" ref="L199" si="256">M199+N199</f>
        <v>0</v>
      </c>
      <c r="M199" s="68"/>
      <c r="N199" s="76">
        <f t="shared" si="250"/>
        <v>0</v>
      </c>
      <c r="O199" s="68"/>
      <c r="P199" s="68"/>
      <c r="Q199" s="68"/>
      <c r="R199" s="107">
        <f t="shared" si="251"/>
        <v>0</v>
      </c>
      <c r="S199" s="111"/>
      <c r="T199" s="112">
        <f t="shared" si="252"/>
        <v>0</v>
      </c>
      <c r="U199" s="104"/>
      <c r="V199" s="72"/>
      <c r="W199" s="72"/>
      <c r="X199" s="95"/>
    </row>
    <row r="200" spans="1:28" x14ac:dyDescent="0.25">
      <c r="A200" s="93" t="s">
        <v>92</v>
      </c>
      <c r="B200" s="90">
        <v>3</v>
      </c>
      <c r="C200" s="7">
        <f>SUM(C198:C199)</f>
        <v>0</v>
      </c>
      <c r="D200" s="7">
        <f>SUM(D198:D199)</f>
        <v>0</v>
      </c>
      <c r="E200" s="7">
        <f>SUM(E198:E199)</f>
        <v>0</v>
      </c>
      <c r="F200" s="89" t="s">
        <v>14</v>
      </c>
      <c r="G200" s="90" t="s">
        <v>14</v>
      </c>
      <c r="H200" s="90" t="s">
        <v>14</v>
      </c>
      <c r="I200" s="7">
        <f>SUM(I198:I199)</f>
        <v>0</v>
      </c>
      <c r="J200" s="89" t="s">
        <v>14</v>
      </c>
      <c r="K200" s="7">
        <f>SUM(K198:K199)</f>
        <v>0</v>
      </c>
      <c r="L200" s="7">
        <f>SUM(L198:L199)</f>
        <v>0</v>
      </c>
      <c r="M200" s="7">
        <f>SUM(M198:M199)</f>
        <v>0</v>
      </c>
      <c r="N200" s="7">
        <f>SUM(N198:N199)</f>
        <v>0</v>
      </c>
      <c r="O200" s="7">
        <f>SUM(O198:O199)</f>
        <v>0</v>
      </c>
      <c r="P200" s="89" t="s">
        <v>14</v>
      </c>
      <c r="Q200" s="7">
        <f>SUM(Q198:Q199)</f>
        <v>0</v>
      </c>
      <c r="R200" s="7">
        <f>SUM(R198:R199)</f>
        <v>0</v>
      </c>
      <c r="S200" s="7">
        <f>SUM(S198:S199)</f>
        <v>0</v>
      </c>
      <c r="T200" s="110" t="s">
        <v>14</v>
      </c>
      <c r="U200" s="90" t="s">
        <v>14</v>
      </c>
      <c r="V200" s="90" t="s">
        <v>14</v>
      </c>
      <c r="W200" s="90" t="s">
        <v>14</v>
      </c>
      <c r="X200" s="94" t="s">
        <v>14</v>
      </c>
    </row>
    <row r="201" spans="1:28" x14ac:dyDescent="0.25">
      <c r="A201" s="93" t="s">
        <v>27</v>
      </c>
      <c r="B201" s="90">
        <v>3</v>
      </c>
      <c r="C201" s="89" t="s">
        <v>14</v>
      </c>
      <c r="D201" s="89" t="s">
        <v>14</v>
      </c>
      <c r="E201" s="89" t="s">
        <v>14</v>
      </c>
      <c r="F201" s="7">
        <f>SUM(F198:F199)</f>
        <v>0</v>
      </c>
      <c r="G201" s="90" t="s">
        <v>14</v>
      </c>
      <c r="H201" s="90" t="s">
        <v>14</v>
      </c>
      <c r="I201" s="90" t="s">
        <v>14</v>
      </c>
      <c r="J201" s="7">
        <f>SUM(J198:J199)</f>
        <v>0</v>
      </c>
      <c r="K201" s="90" t="s">
        <v>14</v>
      </c>
      <c r="L201" s="90" t="s">
        <v>14</v>
      </c>
      <c r="M201" s="90" t="s">
        <v>14</v>
      </c>
      <c r="N201" s="90" t="s">
        <v>14</v>
      </c>
      <c r="O201" s="90" t="s">
        <v>14</v>
      </c>
      <c r="P201" s="7">
        <f>SUM(P198:P199)</f>
        <v>0</v>
      </c>
      <c r="Q201" s="90" t="s">
        <v>14</v>
      </c>
      <c r="R201" s="110" t="s">
        <v>14</v>
      </c>
      <c r="S201" s="110" t="s">
        <v>14</v>
      </c>
      <c r="T201" s="7">
        <f>SUM(T198:T199)</f>
        <v>0</v>
      </c>
      <c r="U201" s="10" t="s">
        <v>14</v>
      </c>
      <c r="V201" s="90" t="s">
        <v>14</v>
      </c>
      <c r="W201" s="90" t="s">
        <v>14</v>
      </c>
      <c r="X201" s="94" t="s">
        <v>14</v>
      </c>
    </row>
    <row r="202" spans="1:28" x14ac:dyDescent="0.25">
      <c r="A202" s="93" t="s">
        <v>93</v>
      </c>
      <c r="B202" s="90">
        <v>3</v>
      </c>
      <c r="C202" s="7">
        <f>SUMIF(H198:H199,"f",C198:C199)</f>
        <v>0</v>
      </c>
      <c r="D202" s="7">
        <f>SUMIF(H198:H199,"f",D198:D199)</f>
        <v>0</v>
      </c>
      <c r="E202" s="7">
        <f>SUMIF(H198:H199,"f",E198:E199)</f>
        <v>0</v>
      </c>
      <c r="F202" s="89" t="s">
        <v>14</v>
      </c>
      <c r="G202" s="90" t="s">
        <v>14</v>
      </c>
      <c r="H202" s="90" t="s">
        <v>14</v>
      </c>
      <c r="I202" s="7">
        <f>SUMIF(H198:H199,"f",I198:I199)</f>
        <v>0</v>
      </c>
      <c r="J202" s="90" t="s">
        <v>14</v>
      </c>
      <c r="K202" s="7">
        <f>SUMIF(H198:H199,"f",K198:K199)</f>
        <v>0</v>
      </c>
      <c r="L202" s="7">
        <f>SUMIF(H198:H199,"f",L198:L199)</f>
        <v>0</v>
      </c>
      <c r="M202" s="7">
        <f>SUMIF(H198:H199,"f",M198:M199)</f>
        <v>0</v>
      </c>
      <c r="N202" s="7">
        <f>SUMIF(H198:H199,"f",N198:N199)</f>
        <v>0</v>
      </c>
      <c r="O202" s="7">
        <f>SUMIF(H198:H199,"f",O198:O199)</f>
        <v>0</v>
      </c>
      <c r="P202" s="90" t="s">
        <v>14</v>
      </c>
      <c r="Q202" s="7">
        <f>SUMIF(H198:H199,"f",Q198:Q199)</f>
        <v>0</v>
      </c>
      <c r="R202" s="7">
        <f>SUMIF(H198:H199,"f",R198:R199)</f>
        <v>0</v>
      </c>
      <c r="S202" s="7">
        <f>SUMIF(H198:H199,"f",S198:S199)</f>
        <v>0</v>
      </c>
      <c r="T202" s="110" t="s">
        <v>14</v>
      </c>
      <c r="U202" s="90" t="s">
        <v>14</v>
      </c>
      <c r="V202" s="90" t="s">
        <v>14</v>
      </c>
      <c r="W202" s="90" t="s">
        <v>14</v>
      </c>
      <c r="X202" s="94" t="s">
        <v>14</v>
      </c>
    </row>
    <row r="203" spans="1:28" x14ac:dyDescent="0.25">
      <c r="A203" s="201" t="s">
        <v>34</v>
      </c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3"/>
    </row>
    <row r="204" spans="1:28" x14ac:dyDescent="0.25">
      <c r="A204" s="92"/>
      <c r="B204" s="68">
        <v>3</v>
      </c>
      <c r="C204" s="73"/>
      <c r="D204" s="89">
        <f t="shared" ref="D204:D205" si="257">IF(C204&gt;0,K204/(I204/C204),0)</f>
        <v>0</v>
      </c>
      <c r="E204" s="89">
        <f t="shared" ref="E204:E205" si="258">IF(C204&gt;0,R204/(I204/C204),0)</f>
        <v>0</v>
      </c>
      <c r="F204" s="74">
        <f t="shared" ref="F204:F205" si="259">IF(U204&gt;0,FLOOR((P204+T204)/U204,0.1),0)</f>
        <v>0</v>
      </c>
      <c r="G204" s="6"/>
      <c r="H204" s="6"/>
      <c r="I204" s="75">
        <f>K204+R204</f>
        <v>0</v>
      </c>
      <c r="J204" s="10">
        <f>P204+T204</f>
        <v>0</v>
      </c>
      <c r="K204" s="75">
        <f>L204+Q204</f>
        <v>0</v>
      </c>
      <c r="L204" s="75">
        <f>M204+N204</f>
        <v>0</v>
      </c>
      <c r="M204" s="68"/>
      <c r="N204" s="76">
        <f t="shared" ref="N204:N205" si="260">O204+P204</f>
        <v>0</v>
      </c>
      <c r="O204" s="68"/>
      <c r="P204" s="68"/>
      <c r="Q204" s="68"/>
      <c r="R204" s="107">
        <f t="shared" ref="R204:R205" si="261">(C204*U204)-K204</f>
        <v>0</v>
      </c>
      <c r="S204" s="111"/>
      <c r="T204" s="112">
        <f t="shared" ref="T204:T205" si="262">R204-S204</f>
        <v>0</v>
      </c>
      <c r="U204" s="104"/>
      <c r="V204" s="72"/>
      <c r="W204" s="72"/>
      <c r="X204" s="95"/>
    </row>
    <row r="205" spans="1:28" x14ac:dyDescent="0.25">
      <c r="A205" s="92"/>
      <c r="B205" s="68">
        <v>3</v>
      </c>
      <c r="C205" s="73"/>
      <c r="D205" s="89">
        <f t="shared" si="257"/>
        <v>0</v>
      </c>
      <c r="E205" s="89">
        <f t="shared" si="258"/>
        <v>0</v>
      </c>
      <c r="F205" s="74">
        <f t="shared" si="259"/>
        <v>0</v>
      </c>
      <c r="G205" s="6"/>
      <c r="H205" s="6"/>
      <c r="I205" s="75">
        <f t="shared" ref="I205" si="263">K205+R205</f>
        <v>0</v>
      </c>
      <c r="J205" s="10">
        <f t="shared" ref="J205" si="264">P205+T205</f>
        <v>0</v>
      </c>
      <c r="K205" s="75">
        <f t="shared" ref="K205" si="265">L205+Q205</f>
        <v>0</v>
      </c>
      <c r="L205" s="75">
        <f t="shared" ref="L205" si="266">M205+N205</f>
        <v>0</v>
      </c>
      <c r="M205" s="68"/>
      <c r="N205" s="76">
        <f t="shared" si="260"/>
        <v>0</v>
      </c>
      <c r="O205" s="68"/>
      <c r="P205" s="68"/>
      <c r="Q205" s="68"/>
      <c r="R205" s="107">
        <f t="shared" si="261"/>
        <v>0</v>
      </c>
      <c r="S205" s="111"/>
      <c r="T205" s="112">
        <f t="shared" si="262"/>
        <v>0</v>
      </c>
      <c r="U205" s="104"/>
      <c r="V205" s="72"/>
      <c r="W205" s="72"/>
      <c r="X205" s="95"/>
    </row>
    <row r="206" spans="1:28" s="8" customFormat="1" x14ac:dyDescent="0.25">
      <c r="A206" s="93" t="s">
        <v>92</v>
      </c>
      <c r="B206" s="90">
        <v>3</v>
      </c>
      <c r="C206" s="7">
        <f>SUM(C204:C205)</f>
        <v>0</v>
      </c>
      <c r="D206" s="7">
        <f>SUM(D204:D205)</f>
        <v>0</v>
      </c>
      <c r="E206" s="7">
        <f>SUM(E204:E205)</f>
        <v>0</v>
      </c>
      <c r="F206" s="89" t="s">
        <v>14</v>
      </c>
      <c r="G206" s="90" t="s">
        <v>14</v>
      </c>
      <c r="H206" s="90" t="s">
        <v>14</v>
      </c>
      <c r="I206" s="7">
        <f>SUM(I204:I205)</f>
        <v>0</v>
      </c>
      <c r="J206" s="89" t="s">
        <v>14</v>
      </c>
      <c r="K206" s="7">
        <f>SUM(K204:K205)</f>
        <v>0</v>
      </c>
      <c r="L206" s="7">
        <f>SUM(L204:L205)</f>
        <v>0</v>
      </c>
      <c r="M206" s="7">
        <f>SUM(M204:M205)</f>
        <v>0</v>
      </c>
      <c r="N206" s="7">
        <f>SUM(N204:N205)</f>
        <v>0</v>
      </c>
      <c r="O206" s="7">
        <f>SUM(O204:O205)</f>
        <v>0</v>
      </c>
      <c r="P206" s="89" t="s">
        <v>14</v>
      </c>
      <c r="Q206" s="7">
        <f>SUM(Q204:Q205)</f>
        <v>0</v>
      </c>
      <c r="R206" s="7">
        <f>SUM(R204:R205)</f>
        <v>0</v>
      </c>
      <c r="S206" s="7">
        <f>SUM(S204:S205)</f>
        <v>0</v>
      </c>
      <c r="T206" s="110" t="s">
        <v>14</v>
      </c>
      <c r="U206" s="90" t="s">
        <v>14</v>
      </c>
      <c r="V206" s="90" t="s">
        <v>14</v>
      </c>
      <c r="W206" s="90" t="s">
        <v>14</v>
      </c>
      <c r="X206" s="94" t="s">
        <v>14</v>
      </c>
      <c r="Y206" s="2"/>
      <c r="Z206" s="2"/>
      <c r="AA206" s="2"/>
      <c r="AB206" s="2"/>
    </row>
    <row r="207" spans="1:28" s="8" customFormat="1" x14ac:dyDescent="0.25">
      <c r="A207" s="93" t="s">
        <v>27</v>
      </c>
      <c r="B207" s="90">
        <v>3</v>
      </c>
      <c r="C207" s="89" t="s">
        <v>14</v>
      </c>
      <c r="D207" s="89" t="s">
        <v>14</v>
      </c>
      <c r="E207" s="89" t="s">
        <v>14</v>
      </c>
      <c r="F207" s="7">
        <f>SUM(F204:F205)</f>
        <v>0</v>
      </c>
      <c r="G207" s="90" t="s">
        <v>14</v>
      </c>
      <c r="H207" s="90" t="s">
        <v>14</v>
      </c>
      <c r="I207" s="90" t="s">
        <v>14</v>
      </c>
      <c r="J207" s="7">
        <f>SUM(J204:J205)</f>
        <v>0</v>
      </c>
      <c r="K207" s="90" t="s">
        <v>14</v>
      </c>
      <c r="L207" s="90" t="s">
        <v>14</v>
      </c>
      <c r="M207" s="90" t="s">
        <v>14</v>
      </c>
      <c r="N207" s="90" t="s">
        <v>14</v>
      </c>
      <c r="O207" s="90" t="s">
        <v>14</v>
      </c>
      <c r="P207" s="7">
        <f>SUM(P204:P205)</f>
        <v>0</v>
      </c>
      <c r="Q207" s="90" t="s">
        <v>14</v>
      </c>
      <c r="R207" s="110" t="s">
        <v>14</v>
      </c>
      <c r="S207" s="110" t="s">
        <v>14</v>
      </c>
      <c r="T207" s="7">
        <f>SUM(T204:T205)</f>
        <v>0</v>
      </c>
      <c r="U207" s="10" t="s">
        <v>14</v>
      </c>
      <c r="V207" s="90" t="s">
        <v>14</v>
      </c>
      <c r="W207" s="90" t="s">
        <v>14</v>
      </c>
      <c r="X207" s="94" t="s">
        <v>14</v>
      </c>
      <c r="Y207" s="2"/>
      <c r="Z207" s="2"/>
      <c r="AA207" s="2"/>
      <c r="AB207" s="2"/>
    </row>
    <row r="208" spans="1:28" s="8" customFormat="1" x14ac:dyDescent="0.25">
      <c r="A208" s="93" t="s">
        <v>93</v>
      </c>
      <c r="B208" s="90">
        <v>3</v>
      </c>
      <c r="C208" s="7">
        <f>SUMIF(H204:H205,"f",C204:C205)</f>
        <v>0</v>
      </c>
      <c r="D208" s="7">
        <f>SUMIF(H204:H205,"f",D204:D205)</f>
        <v>0</v>
      </c>
      <c r="E208" s="7">
        <f>SUMIF(H204:H205,"f",E204:E205)</f>
        <v>0</v>
      </c>
      <c r="F208" s="89" t="s">
        <v>14</v>
      </c>
      <c r="G208" s="90" t="s">
        <v>14</v>
      </c>
      <c r="H208" s="90" t="s">
        <v>14</v>
      </c>
      <c r="I208" s="7">
        <f>SUMIF(H204:H205,"f",I204:I205)</f>
        <v>0</v>
      </c>
      <c r="J208" s="90" t="s">
        <v>14</v>
      </c>
      <c r="K208" s="7">
        <f>SUMIF(H204:H205,"f",K204:K205)</f>
        <v>0</v>
      </c>
      <c r="L208" s="7">
        <f>SUMIF(H204:H205,"f",L204:L205)</f>
        <v>0</v>
      </c>
      <c r="M208" s="7">
        <f>SUMIF(H204:H205,"f",M204:M205)</f>
        <v>0</v>
      </c>
      <c r="N208" s="7">
        <f>SUMIF(H204:H205,"f",N204:N205)</f>
        <v>0</v>
      </c>
      <c r="O208" s="7">
        <f>SUMIF(H204:H205,"f",O204:O205)</f>
        <v>0</v>
      </c>
      <c r="P208" s="90" t="s">
        <v>14</v>
      </c>
      <c r="Q208" s="7">
        <f>SUMIF(H204:H205,"f",Q204:Q205)</f>
        <v>0</v>
      </c>
      <c r="R208" s="7">
        <f>SUMIF(H204:H205,"f",R204:R205)</f>
        <v>0</v>
      </c>
      <c r="S208" s="7">
        <f>SUMIF(H204:H205,"f",S204:S205)</f>
        <v>0</v>
      </c>
      <c r="T208" s="110" t="s">
        <v>14</v>
      </c>
      <c r="U208" s="90" t="s">
        <v>14</v>
      </c>
      <c r="V208" s="90" t="s">
        <v>14</v>
      </c>
      <c r="W208" s="90" t="s">
        <v>14</v>
      </c>
      <c r="X208" s="94" t="s">
        <v>14</v>
      </c>
      <c r="Y208" s="2"/>
      <c r="Z208" s="2"/>
      <c r="AA208" s="2"/>
      <c r="AB208" s="2"/>
    </row>
    <row r="209" spans="1:28" s="12" customFormat="1" ht="17.25" x14ac:dyDescent="0.3">
      <c r="A209" s="96" t="s">
        <v>90</v>
      </c>
      <c r="B209" s="78">
        <v>3</v>
      </c>
      <c r="C209" s="79">
        <f>SUM(C152,C163,C177,C188,C194,C200,C206)</f>
        <v>30</v>
      </c>
      <c r="D209" s="79">
        <f>SUM(D152,D163,D177,D188,D194,D200,D206)</f>
        <v>16.217399267399266</v>
      </c>
      <c r="E209" s="79">
        <f>SUM(E152,E163,E177,E188,E194,E200,E206)</f>
        <v>13.782600732600732</v>
      </c>
      <c r="F209" s="79">
        <f>SUM(F153,F164,F178,F189,F195,F201,F207)</f>
        <v>8.5</v>
      </c>
      <c r="G209" s="80" t="s">
        <v>14</v>
      </c>
      <c r="H209" s="80" t="s">
        <v>14</v>
      </c>
      <c r="I209" s="79">
        <f>SUM(I152,I163,I177,I188,I194,I200,I206)</f>
        <v>780</v>
      </c>
      <c r="J209" s="79">
        <f>SUM(J153,J164,J178,J189,J195,J201,J207)</f>
        <v>230</v>
      </c>
      <c r="K209" s="79">
        <f>SUM(K152,K163,K177,K188,K194,K200,K206)</f>
        <v>422</v>
      </c>
      <c r="L209" s="79">
        <f>SUM(L152,L163,L177,L188,L194,L200,L206)</f>
        <v>395</v>
      </c>
      <c r="M209" s="79">
        <f>SUM(M152,M163,M177,M188,M194,M200,M206)</f>
        <v>130</v>
      </c>
      <c r="N209" s="79">
        <f>SUM(N152,N163,N177,N188,N194,N200,N206)</f>
        <v>265</v>
      </c>
      <c r="O209" s="79">
        <f>SUM(O152,O163,O177,O188,O194,O200,O206)</f>
        <v>40</v>
      </c>
      <c r="P209" s="79">
        <f>SUM(P153,P164,P178,P189,P195,P201,P207)</f>
        <v>225</v>
      </c>
      <c r="Q209" s="79">
        <f>SUM(Q152,Q163,Q177,Q188,Q194,Q200,Q206)</f>
        <v>27</v>
      </c>
      <c r="R209" s="79">
        <f>SUM(R152,R163,R177,R188,R194,R200,R206)</f>
        <v>358</v>
      </c>
      <c r="S209" s="79">
        <f>SUM(S152,S163,S177,S188,S194,S200,S206)</f>
        <v>353</v>
      </c>
      <c r="T209" s="79">
        <f>SUM(T153,T164,T178,T189,T195,T201,T207)</f>
        <v>5</v>
      </c>
      <c r="U209" s="80" t="s">
        <v>14</v>
      </c>
      <c r="V209" s="80" t="s">
        <v>14</v>
      </c>
      <c r="W209" s="80" t="s">
        <v>14</v>
      </c>
      <c r="X209" s="97" t="s">
        <v>14</v>
      </c>
      <c r="Y209" s="11"/>
      <c r="Z209" s="2"/>
      <c r="AA209" s="2"/>
      <c r="AB209" s="2"/>
    </row>
    <row r="210" spans="1:28" ht="25.35" customHeight="1" x14ac:dyDescent="0.25">
      <c r="A210" s="207" t="s">
        <v>99</v>
      </c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9"/>
    </row>
    <row r="211" spans="1:28" x14ac:dyDescent="0.25">
      <c r="A211" s="201" t="s">
        <v>29</v>
      </c>
      <c r="B211" s="202"/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3"/>
    </row>
    <row r="212" spans="1:28" x14ac:dyDescent="0.25">
      <c r="A212" s="92" t="s">
        <v>255</v>
      </c>
      <c r="B212" s="68">
        <v>4</v>
      </c>
      <c r="C212" s="73">
        <v>2</v>
      </c>
      <c r="D212" s="89">
        <f t="shared" ref="D212:D215" si="267">IF(C212&gt;0,K212/(I212/C212),0)</f>
        <v>1.0333333333333334</v>
      </c>
      <c r="E212" s="89">
        <f t="shared" ref="E212:E215" si="268">IF(C212&gt;0,R212/(I212/C212),0)</f>
        <v>0.96666666666666667</v>
      </c>
      <c r="F212" s="74">
        <f t="shared" ref="F212:F215" si="269">IF(U212&gt;0,FLOOR((P212+T212)/U212,0.1),0)</f>
        <v>1</v>
      </c>
      <c r="G212" s="6" t="s">
        <v>21</v>
      </c>
      <c r="H212" s="6" t="s">
        <v>20</v>
      </c>
      <c r="I212" s="75">
        <f>K212+R212</f>
        <v>60</v>
      </c>
      <c r="J212" s="10">
        <f>P212+T212</f>
        <v>30</v>
      </c>
      <c r="K212" s="75">
        <f>L212+Q212</f>
        <v>31</v>
      </c>
      <c r="L212" s="75">
        <f>M212+N212</f>
        <v>30</v>
      </c>
      <c r="M212" s="68"/>
      <c r="N212" s="76">
        <f t="shared" ref="N212:N215" si="270">O212+P212</f>
        <v>30</v>
      </c>
      <c r="O212" s="68"/>
      <c r="P212" s="68">
        <v>30</v>
      </c>
      <c r="Q212" s="68">
        <v>1</v>
      </c>
      <c r="R212" s="107">
        <f t="shared" ref="R212:R215" si="271">(C212*U212)-K212</f>
        <v>29</v>
      </c>
      <c r="S212" s="108">
        <v>29</v>
      </c>
      <c r="T212" s="112">
        <f t="shared" ref="T212:T215" si="272">R212-S212</f>
        <v>0</v>
      </c>
      <c r="U212" s="103">
        <v>30</v>
      </c>
      <c r="V212" s="72">
        <v>100</v>
      </c>
      <c r="W212" s="72"/>
      <c r="X212" s="95"/>
    </row>
    <row r="213" spans="1:28" s="105" customFormat="1" x14ac:dyDescent="0.25">
      <c r="A213" s="101" t="s">
        <v>180</v>
      </c>
      <c r="B213" s="118">
        <v>4</v>
      </c>
      <c r="C213" s="73"/>
      <c r="D213" s="107">
        <f t="shared" si="267"/>
        <v>0</v>
      </c>
      <c r="E213" s="107">
        <f t="shared" si="268"/>
        <v>0</v>
      </c>
      <c r="F213" s="119">
        <f t="shared" si="269"/>
        <v>0</v>
      </c>
      <c r="G213" s="6" t="s">
        <v>21</v>
      </c>
      <c r="H213" s="6" t="s">
        <v>19</v>
      </c>
      <c r="I213" s="120">
        <f t="shared" ref="I213:I215" si="273">K213+R213</f>
        <v>30</v>
      </c>
      <c r="J213" s="121">
        <f t="shared" ref="J213:J215" si="274">P213+T213</f>
        <v>30</v>
      </c>
      <c r="K213" s="120">
        <f t="shared" ref="K213:K215" si="275">L213+Q213</f>
        <v>30</v>
      </c>
      <c r="L213" s="120">
        <f t="shared" ref="L213:L215" si="276">M213+N213</f>
        <v>30</v>
      </c>
      <c r="M213" s="118"/>
      <c r="N213" s="122">
        <f t="shared" si="270"/>
        <v>30</v>
      </c>
      <c r="O213" s="118"/>
      <c r="P213" s="118">
        <v>30</v>
      </c>
      <c r="Q213" s="118"/>
      <c r="R213" s="107">
        <v>0</v>
      </c>
      <c r="S213" s="69"/>
      <c r="T213" s="112">
        <f t="shared" si="272"/>
        <v>0</v>
      </c>
      <c r="U213" s="104"/>
      <c r="V213" s="123">
        <v>100</v>
      </c>
      <c r="W213" s="123"/>
      <c r="X213" s="124"/>
    </row>
    <row r="214" spans="1:28" x14ac:dyDescent="0.25">
      <c r="A214" s="92"/>
      <c r="B214" s="68">
        <v>4</v>
      </c>
      <c r="C214" s="73"/>
      <c r="D214" s="89">
        <f t="shared" si="267"/>
        <v>0</v>
      </c>
      <c r="E214" s="89">
        <f t="shared" si="268"/>
        <v>0</v>
      </c>
      <c r="F214" s="74">
        <f t="shared" si="269"/>
        <v>0</v>
      </c>
      <c r="G214" s="6"/>
      <c r="H214" s="6"/>
      <c r="I214" s="75">
        <f t="shared" si="273"/>
        <v>0</v>
      </c>
      <c r="J214" s="10">
        <f t="shared" si="274"/>
        <v>0</v>
      </c>
      <c r="K214" s="75">
        <f t="shared" si="275"/>
        <v>0</v>
      </c>
      <c r="L214" s="75">
        <f t="shared" si="276"/>
        <v>0</v>
      </c>
      <c r="M214" s="68"/>
      <c r="N214" s="76">
        <f t="shared" si="270"/>
        <v>0</v>
      </c>
      <c r="O214" s="68"/>
      <c r="P214" s="68"/>
      <c r="Q214" s="68"/>
      <c r="R214" s="107">
        <f t="shared" si="271"/>
        <v>0</v>
      </c>
      <c r="S214" s="111"/>
      <c r="T214" s="112">
        <f t="shared" si="272"/>
        <v>0</v>
      </c>
      <c r="U214" s="104"/>
      <c r="V214" s="72"/>
      <c r="W214" s="72"/>
      <c r="X214" s="95"/>
    </row>
    <row r="215" spans="1:28" x14ac:dyDescent="0.25">
      <c r="A215" s="92"/>
      <c r="B215" s="68">
        <v>4</v>
      </c>
      <c r="C215" s="73"/>
      <c r="D215" s="89">
        <f t="shared" si="267"/>
        <v>0</v>
      </c>
      <c r="E215" s="89">
        <f t="shared" si="268"/>
        <v>0</v>
      </c>
      <c r="F215" s="74">
        <f t="shared" si="269"/>
        <v>0</v>
      </c>
      <c r="G215" s="6"/>
      <c r="H215" s="6"/>
      <c r="I215" s="75">
        <f t="shared" si="273"/>
        <v>0</v>
      </c>
      <c r="J215" s="10">
        <f t="shared" si="274"/>
        <v>0</v>
      </c>
      <c r="K215" s="75">
        <f t="shared" si="275"/>
        <v>0</v>
      </c>
      <c r="L215" s="75">
        <f t="shared" si="276"/>
        <v>0</v>
      </c>
      <c r="M215" s="68"/>
      <c r="N215" s="76">
        <f t="shared" si="270"/>
        <v>0</v>
      </c>
      <c r="O215" s="68"/>
      <c r="P215" s="68"/>
      <c r="Q215" s="68"/>
      <c r="R215" s="107">
        <f t="shared" si="271"/>
        <v>0</v>
      </c>
      <c r="S215" s="111"/>
      <c r="T215" s="112">
        <f t="shared" si="272"/>
        <v>0</v>
      </c>
      <c r="U215" s="104"/>
      <c r="V215" s="72"/>
      <c r="W215" s="72"/>
      <c r="X215" s="95"/>
    </row>
    <row r="216" spans="1:28" x14ac:dyDescent="0.25">
      <c r="A216" s="93" t="s">
        <v>92</v>
      </c>
      <c r="B216" s="90">
        <v>4</v>
      </c>
      <c r="C216" s="7">
        <f>SUM(C212:C215)</f>
        <v>2</v>
      </c>
      <c r="D216" s="7">
        <f>SUM(D212:D215)</f>
        <v>1.0333333333333334</v>
      </c>
      <c r="E216" s="7">
        <f>SUM(E212:E215)</f>
        <v>0.96666666666666667</v>
      </c>
      <c r="F216" s="89" t="s">
        <v>14</v>
      </c>
      <c r="G216" s="90" t="s">
        <v>14</v>
      </c>
      <c r="H216" s="90" t="s">
        <v>14</v>
      </c>
      <c r="I216" s="7">
        <f>SUM(I212:I215)</f>
        <v>90</v>
      </c>
      <c r="J216" s="89" t="s">
        <v>14</v>
      </c>
      <c r="K216" s="7">
        <f>SUM(K212:K215)</f>
        <v>61</v>
      </c>
      <c r="L216" s="7">
        <f>SUM(L212:L215)</f>
        <v>60</v>
      </c>
      <c r="M216" s="7">
        <f>SUM(M212:M215)</f>
        <v>0</v>
      </c>
      <c r="N216" s="7">
        <f>SUM(N212:N215)</f>
        <v>60</v>
      </c>
      <c r="O216" s="7">
        <f>SUM(O212:O215)</f>
        <v>0</v>
      </c>
      <c r="P216" s="89" t="s">
        <v>14</v>
      </c>
      <c r="Q216" s="7">
        <f>SUM(Q212:Q215)</f>
        <v>1</v>
      </c>
      <c r="R216" s="7">
        <f>SUM(R212:R215)</f>
        <v>29</v>
      </c>
      <c r="S216" s="7">
        <f>SUM(S212:S215)</f>
        <v>29</v>
      </c>
      <c r="T216" s="110" t="s">
        <v>14</v>
      </c>
      <c r="U216" s="90" t="s">
        <v>14</v>
      </c>
      <c r="V216" s="90" t="s">
        <v>14</v>
      </c>
      <c r="W216" s="90" t="s">
        <v>14</v>
      </c>
      <c r="X216" s="94" t="s">
        <v>14</v>
      </c>
    </row>
    <row r="217" spans="1:28" x14ac:dyDescent="0.25">
      <c r="A217" s="93" t="s">
        <v>27</v>
      </c>
      <c r="B217" s="90">
        <v>4</v>
      </c>
      <c r="C217" s="89" t="s">
        <v>14</v>
      </c>
      <c r="D217" s="89" t="s">
        <v>14</v>
      </c>
      <c r="E217" s="89" t="s">
        <v>14</v>
      </c>
      <c r="F217" s="7">
        <f>SUM(F212:F215)</f>
        <v>1</v>
      </c>
      <c r="G217" s="90" t="s">
        <v>14</v>
      </c>
      <c r="H217" s="90" t="s">
        <v>14</v>
      </c>
      <c r="I217" s="90" t="s">
        <v>14</v>
      </c>
      <c r="J217" s="7">
        <f>SUM(J212:J215)</f>
        <v>60</v>
      </c>
      <c r="K217" s="90" t="s">
        <v>14</v>
      </c>
      <c r="L217" s="90" t="s">
        <v>14</v>
      </c>
      <c r="M217" s="90" t="s">
        <v>14</v>
      </c>
      <c r="N217" s="90" t="s">
        <v>14</v>
      </c>
      <c r="O217" s="90" t="s">
        <v>14</v>
      </c>
      <c r="P217" s="7">
        <f>SUM(P212:P215)</f>
        <v>60</v>
      </c>
      <c r="Q217" s="90" t="s">
        <v>14</v>
      </c>
      <c r="R217" s="110" t="s">
        <v>14</v>
      </c>
      <c r="S217" s="110" t="s">
        <v>14</v>
      </c>
      <c r="T217" s="7">
        <f>SUM(T212:T215)</f>
        <v>0</v>
      </c>
      <c r="U217" s="10" t="s">
        <v>14</v>
      </c>
      <c r="V217" s="90" t="s">
        <v>14</v>
      </c>
      <c r="W217" s="90" t="s">
        <v>14</v>
      </c>
      <c r="X217" s="94" t="s">
        <v>14</v>
      </c>
    </row>
    <row r="218" spans="1:28" x14ac:dyDescent="0.25">
      <c r="A218" s="93" t="s">
        <v>93</v>
      </c>
      <c r="B218" s="90">
        <v>4</v>
      </c>
      <c r="C218" s="7">
        <f>SUMIF(H212:H215,"f",C212:C215)</f>
        <v>2</v>
      </c>
      <c r="D218" s="7">
        <f>SUMIF(H212:H215,"f",D212:D215)</f>
        <v>1.0333333333333334</v>
      </c>
      <c r="E218" s="7">
        <f>SUMIF(H212:H215,"f",E212:E215)</f>
        <v>0.96666666666666667</v>
      </c>
      <c r="F218" s="89" t="s">
        <v>14</v>
      </c>
      <c r="G218" s="90" t="s">
        <v>14</v>
      </c>
      <c r="H218" s="90" t="s">
        <v>14</v>
      </c>
      <c r="I218" s="7">
        <f>SUMIF(H212:H215,"f",I212:I215)</f>
        <v>60</v>
      </c>
      <c r="J218" s="90" t="s">
        <v>14</v>
      </c>
      <c r="K218" s="7">
        <f>SUMIF(H212:H215,"f",K212:K215)</f>
        <v>31</v>
      </c>
      <c r="L218" s="7">
        <f>SUMIF(H212:H215,"f",L212:L215)</f>
        <v>30</v>
      </c>
      <c r="M218" s="7">
        <f>SUMIF(H212:H215,"f",M212:M215)</f>
        <v>0</v>
      </c>
      <c r="N218" s="7">
        <f>SUMIF(H212:H215,"f",N212:N215)</f>
        <v>30</v>
      </c>
      <c r="O218" s="7">
        <f>SUMIF(H212:H215,"f",O212:O215)</f>
        <v>0</v>
      </c>
      <c r="P218" s="90" t="s">
        <v>14</v>
      </c>
      <c r="Q218" s="7">
        <f>SUMIF(H212:H215,"f",Q212:Q215)</f>
        <v>1</v>
      </c>
      <c r="R218" s="7">
        <f>SUMIF(H212:H215,"f",R212:R215)</f>
        <v>29</v>
      </c>
      <c r="S218" s="7">
        <f>SUMIF(H212:H215,"f",S212:S215)</f>
        <v>29</v>
      </c>
      <c r="T218" s="110" t="s">
        <v>14</v>
      </c>
      <c r="U218" s="90" t="s">
        <v>14</v>
      </c>
      <c r="V218" s="90" t="s">
        <v>14</v>
      </c>
      <c r="W218" s="90" t="s">
        <v>14</v>
      </c>
      <c r="X218" s="94" t="s">
        <v>14</v>
      </c>
    </row>
    <row r="219" spans="1:28" x14ac:dyDescent="0.25">
      <c r="A219" s="201" t="s">
        <v>30</v>
      </c>
      <c r="B219" s="202"/>
      <c r="C219" s="202"/>
      <c r="D219" s="202"/>
      <c r="E219" s="202"/>
      <c r="F219" s="202"/>
      <c r="G219" s="202"/>
      <c r="H219" s="202"/>
      <c r="I219" s="202"/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202"/>
      <c r="W219" s="202"/>
      <c r="X219" s="203"/>
    </row>
    <row r="220" spans="1:28" x14ac:dyDescent="0.25">
      <c r="A220" s="92" t="s">
        <v>181</v>
      </c>
      <c r="B220" s="68">
        <v>4</v>
      </c>
      <c r="C220" s="73">
        <v>4</v>
      </c>
      <c r="D220" s="89">
        <f t="shared" ref="D220:D224" si="277">IF(C220&gt;0,K220/(I220/C220),0)</f>
        <v>2</v>
      </c>
      <c r="E220" s="89">
        <f t="shared" ref="E220:E224" si="278">IF(C220&gt;0,R220/(I220/C220),0)</f>
        <v>2</v>
      </c>
      <c r="F220" s="74">
        <f t="shared" ref="F220:F224" si="279">IF(U220&gt;0,FLOOR((P220+T220)/U220,0.1),0)</f>
        <v>0.8</v>
      </c>
      <c r="G220" s="6" t="s">
        <v>17</v>
      </c>
      <c r="H220" s="6" t="s">
        <v>19</v>
      </c>
      <c r="I220" s="75">
        <f>K220+R220</f>
        <v>100</v>
      </c>
      <c r="J220" s="10">
        <f>P220+T220</f>
        <v>20</v>
      </c>
      <c r="K220" s="75">
        <f>L220+Q220</f>
        <v>50</v>
      </c>
      <c r="L220" s="75">
        <f>M220+N220</f>
        <v>45</v>
      </c>
      <c r="M220" s="68">
        <v>15</v>
      </c>
      <c r="N220" s="76">
        <f t="shared" ref="N220:N224" si="280">O220+P220</f>
        <v>30</v>
      </c>
      <c r="O220" s="68">
        <v>10</v>
      </c>
      <c r="P220" s="68">
        <v>20</v>
      </c>
      <c r="Q220" s="68">
        <v>5</v>
      </c>
      <c r="R220" s="107">
        <f t="shared" ref="R220:R226" si="281">(C220*U220)-K220</f>
        <v>50</v>
      </c>
      <c r="S220" s="108">
        <v>50</v>
      </c>
      <c r="T220" s="112">
        <f t="shared" ref="T220:T226" si="282">R220-S220</f>
        <v>0</v>
      </c>
      <c r="U220" s="103">
        <v>25</v>
      </c>
      <c r="V220" s="72">
        <v>100</v>
      </c>
      <c r="W220" s="72"/>
      <c r="X220" s="95"/>
    </row>
    <row r="221" spans="1:28" x14ac:dyDescent="0.25">
      <c r="A221" s="92" t="s">
        <v>182</v>
      </c>
      <c r="B221" s="68">
        <v>4</v>
      </c>
      <c r="C221" s="73">
        <v>3</v>
      </c>
      <c r="D221" s="89">
        <f t="shared" si="277"/>
        <v>1.5769230769230769</v>
      </c>
      <c r="E221" s="89">
        <f t="shared" si="278"/>
        <v>1.4230769230769231</v>
      </c>
      <c r="F221" s="74">
        <f t="shared" si="279"/>
        <v>1.5</v>
      </c>
      <c r="G221" s="6" t="s">
        <v>21</v>
      </c>
      <c r="H221" s="6" t="s">
        <v>19</v>
      </c>
      <c r="I221" s="75">
        <f t="shared" ref="I221:I224" si="283">K221+R221</f>
        <v>78</v>
      </c>
      <c r="J221" s="10">
        <f t="shared" ref="J221:J224" si="284">P221+T221</f>
        <v>41</v>
      </c>
      <c r="K221" s="75">
        <f t="shared" ref="K221:K224" si="285">L221+Q221</f>
        <v>41</v>
      </c>
      <c r="L221" s="75">
        <f t="shared" ref="L221:L224" si="286">M221+N221</f>
        <v>40</v>
      </c>
      <c r="M221" s="68">
        <v>12</v>
      </c>
      <c r="N221" s="76">
        <f t="shared" si="280"/>
        <v>28</v>
      </c>
      <c r="O221" s="68"/>
      <c r="P221" s="68">
        <v>28</v>
      </c>
      <c r="Q221" s="68">
        <v>1</v>
      </c>
      <c r="R221" s="107">
        <f t="shared" si="281"/>
        <v>37</v>
      </c>
      <c r="S221" s="108">
        <v>24</v>
      </c>
      <c r="T221" s="112">
        <f t="shared" si="282"/>
        <v>13</v>
      </c>
      <c r="U221" s="103">
        <v>26</v>
      </c>
      <c r="V221" s="72">
        <v>100</v>
      </c>
      <c r="W221" s="72"/>
      <c r="X221" s="95"/>
    </row>
    <row r="222" spans="1:28" x14ac:dyDescent="0.25">
      <c r="A222" s="92"/>
      <c r="B222" s="68">
        <v>4</v>
      </c>
      <c r="C222" s="73"/>
      <c r="D222" s="89">
        <f t="shared" si="277"/>
        <v>0</v>
      </c>
      <c r="E222" s="89">
        <f t="shared" si="278"/>
        <v>0</v>
      </c>
      <c r="F222" s="74">
        <f t="shared" si="279"/>
        <v>0</v>
      </c>
      <c r="G222" s="6"/>
      <c r="H222" s="6"/>
      <c r="I222" s="75">
        <f t="shared" si="283"/>
        <v>0</v>
      </c>
      <c r="J222" s="10">
        <f t="shared" si="284"/>
        <v>0</v>
      </c>
      <c r="K222" s="75">
        <f t="shared" si="285"/>
        <v>0</v>
      </c>
      <c r="L222" s="75">
        <f t="shared" si="286"/>
        <v>0</v>
      </c>
      <c r="M222" s="68"/>
      <c r="N222" s="76">
        <f t="shared" si="280"/>
        <v>0</v>
      </c>
      <c r="O222" s="68"/>
      <c r="P222" s="68"/>
      <c r="Q222" s="68"/>
      <c r="R222" s="107">
        <f t="shared" si="281"/>
        <v>0</v>
      </c>
      <c r="S222" s="111"/>
      <c r="T222" s="112">
        <f t="shared" si="282"/>
        <v>0</v>
      </c>
      <c r="U222" s="104"/>
      <c r="V222" s="72"/>
      <c r="W222" s="72"/>
      <c r="X222" s="95"/>
    </row>
    <row r="223" spans="1:28" x14ac:dyDescent="0.25">
      <c r="A223" s="92"/>
      <c r="B223" s="68">
        <v>4</v>
      </c>
      <c r="C223" s="73"/>
      <c r="D223" s="89">
        <f t="shared" si="277"/>
        <v>0</v>
      </c>
      <c r="E223" s="89">
        <f t="shared" si="278"/>
        <v>0</v>
      </c>
      <c r="F223" s="74">
        <f t="shared" si="279"/>
        <v>0</v>
      </c>
      <c r="G223" s="6"/>
      <c r="H223" s="6"/>
      <c r="I223" s="75">
        <f t="shared" si="283"/>
        <v>0</v>
      </c>
      <c r="J223" s="10">
        <f t="shared" si="284"/>
        <v>0</v>
      </c>
      <c r="K223" s="75">
        <f t="shared" si="285"/>
        <v>0</v>
      </c>
      <c r="L223" s="75">
        <f t="shared" si="286"/>
        <v>0</v>
      </c>
      <c r="M223" s="68"/>
      <c r="N223" s="76">
        <f t="shared" si="280"/>
        <v>0</v>
      </c>
      <c r="O223" s="68"/>
      <c r="P223" s="68"/>
      <c r="Q223" s="68"/>
      <c r="R223" s="107">
        <f t="shared" si="281"/>
        <v>0</v>
      </c>
      <c r="S223" s="111"/>
      <c r="T223" s="112">
        <f t="shared" si="282"/>
        <v>0</v>
      </c>
      <c r="U223" s="104"/>
      <c r="V223" s="72"/>
      <c r="W223" s="72"/>
      <c r="X223" s="95"/>
    </row>
    <row r="224" spans="1:28" x14ac:dyDescent="0.25">
      <c r="A224" s="92"/>
      <c r="B224" s="68">
        <v>4</v>
      </c>
      <c r="C224" s="73"/>
      <c r="D224" s="89">
        <f t="shared" si="277"/>
        <v>0</v>
      </c>
      <c r="E224" s="89">
        <f t="shared" si="278"/>
        <v>0</v>
      </c>
      <c r="F224" s="74">
        <f t="shared" si="279"/>
        <v>0</v>
      </c>
      <c r="G224" s="6"/>
      <c r="H224" s="6"/>
      <c r="I224" s="75">
        <f t="shared" si="283"/>
        <v>0</v>
      </c>
      <c r="J224" s="10">
        <f t="shared" si="284"/>
        <v>0</v>
      </c>
      <c r="K224" s="75">
        <f t="shared" si="285"/>
        <v>0</v>
      </c>
      <c r="L224" s="75">
        <f t="shared" si="286"/>
        <v>0</v>
      </c>
      <c r="M224" s="68"/>
      <c r="N224" s="76">
        <f t="shared" si="280"/>
        <v>0</v>
      </c>
      <c r="O224" s="68"/>
      <c r="P224" s="68"/>
      <c r="Q224" s="68"/>
      <c r="R224" s="107">
        <f t="shared" si="281"/>
        <v>0</v>
      </c>
      <c r="S224" s="111"/>
      <c r="T224" s="112">
        <f t="shared" si="282"/>
        <v>0</v>
      </c>
      <c r="U224" s="104"/>
      <c r="V224" s="72"/>
      <c r="W224" s="72"/>
      <c r="X224" s="95"/>
    </row>
    <row r="225" spans="1:24" x14ac:dyDescent="0.25">
      <c r="A225" s="92"/>
      <c r="B225" s="68">
        <v>4</v>
      </c>
      <c r="C225" s="73"/>
      <c r="D225" s="89">
        <f t="shared" ref="D225:D226" si="287">IF(C225&gt;0,K225/(I225/C225),0)</f>
        <v>0</v>
      </c>
      <c r="E225" s="89">
        <f t="shared" ref="E225:E226" si="288">IF(C225&gt;0,R225/(I225/C225),0)</f>
        <v>0</v>
      </c>
      <c r="F225" s="74">
        <f t="shared" ref="F225:F226" si="289">IF(U225&gt;0,FLOOR((P225+T225)/U225,0.1),0)</f>
        <v>0</v>
      </c>
      <c r="G225" s="6"/>
      <c r="H225" s="6"/>
      <c r="I225" s="75">
        <f t="shared" ref="I225:I226" si="290">K225+R225</f>
        <v>0</v>
      </c>
      <c r="J225" s="10">
        <f t="shared" ref="J225:J226" si="291">P225+T225</f>
        <v>0</v>
      </c>
      <c r="K225" s="75">
        <f t="shared" ref="K225:K226" si="292">L225+Q225</f>
        <v>0</v>
      </c>
      <c r="L225" s="75">
        <f t="shared" ref="L225:L226" si="293">M225+N225</f>
        <v>0</v>
      </c>
      <c r="M225" s="68"/>
      <c r="N225" s="76">
        <f t="shared" ref="N225:N226" si="294">O225+P225</f>
        <v>0</v>
      </c>
      <c r="O225" s="68"/>
      <c r="P225" s="68"/>
      <c r="Q225" s="68"/>
      <c r="R225" s="107">
        <f t="shared" si="281"/>
        <v>0</v>
      </c>
      <c r="S225" s="111"/>
      <c r="T225" s="112">
        <f t="shared" si="282"/>
        <v>0</v>
      </c>
      <c r="U225" s="104"/>
      <c r="V225" s="72"/>
      <c r="W225" s="72"/>
      <c r="X225" s="95"/>
    </row>
    <row r="226" spans="1:24" x14ac:dyDescent="0.25">
      <c r="A226" s="92"/>
      <c r="B226" s="68">
        <v>4</v>
      </c>
      <c r="C226" s="73"/>
      <c r="D226" s="89">
        <f t="shared" si="287"/>
        <v>0</v>
      </c>
      <c r="E226" s="89">
        <f t="shared" si="288"/>
        <v>0</v>
      </c>
      <c r="F226" s="74">
        <f t="shared" si="289"/>
        <v>0</v>
      </c>
      <c r="G226" s="6"/>
      <c r="H226" s="6"/>
      <c r="I226" s="75">
        <f t="shared" si="290"/>
        <v>0</v>
      </c>
      <c r="J226" s="10">
        <f t="shared" si="291"/>
        <v>0</v>
      </c>
      <c r="K226" s="75">
        <f t="shared" si="292"/>
        <v>0</v>
      </c>
      <c r="L226" s="75">
        <f t="shared" si="293"/>
        <v>0</v>
      </c>
      <c r="M226" s="68"/>
      <c r="N226" s="76">
        <f t="shared" si="294"/>
        <v>0</v>
      </c>
      <c r="O226" s="68"/>
      <c r="P226" s="68"/>
      <c r="Q226" s="68"/>
      <c r="R226" s="107">
        <f t="shared" si="281"/>
        <v>0</v>
      </c>
      <c r="S226" s="111"/>
      <c r="T226" s="112">
        <f t="shared" si="282"/>
        <v>0</v>
      </c>
      <c r="U226" s="104"/>
      <c r="V226" s="72"/>
      <c r="W226" s="72"/>
      <c r="X226" s="95"/>
    </row>
    <row r="227" spans="1:24" x14ac:dyDescent="0.25">
      <c r="A227" s="93" t="s">
        <v>92</v>
      </c>
      <c r="B227" s="90">
        <v>4</v>
      </c>
      <c r="C227" s="7">
        <f>SUM(C220:C226)</f>
        <v>7</v>
      </c>
      <c r="D227" s="7">
        <f>SUM(D220:D226)</f>
        <v>3.5769230769230766</v>
      </c>
      <c r="E227" s="7">
        <f>SUM(E220:E226)</f>
        <v>3.4230769230769234</v>
      </c>
      <c r="F227" s="89" t="s">
        <v>14</v>
      </c>
      <c r="G227" s="90" t="s">
        <v>14</v>
      </c>
      <c r="H227" s="90" t="s">
        <v>14</v>
      </c>
      <c r="I227" s="7">
        <f>SUM(I220:I226)</f>
        <v>178</v>
      </c>
      <c r="J227" s="89" t="s">
        <v>14</v>
      </c>
      <c r="K227" s="7">
        <f>SUM(K220:K226)</f>
        <v>91</v>
      </c>
      <c r="L227" s="7">
        <f>SUM(L220:L226)</f>
        <v>85</v>
      </c>
      <c r="M227" s="7">
        <f>SUM(M220:M226)</f>
        <v>27</v>
      </c>
      <c r="N227" s="7">
        <f>SUM(N220:N226)</f>
        <v>58</v>
      </c>
      <c r="O227" s="7">
        <f>SUM(O220:O226)</f>
        <v>10</v>
      </c>
      <c r="P227" s="89" t="s">
        <v>14</v>
      </c>
      <c r="Q227" s="7">
        <f>SUM(Q220:Q226)</f>
        <v>6</v>
      </c>
      <c r="R227" s="7">
        <f>SUM(R220:R226)</f>
        <v>87</v>
      </c>
      <c r="S227" s="7">
        <f>SUM(S220:S226)</f>
        <v>74</v>
      </c>
      <c r="T227" s="110" t="s">
        <v>14</v>
      </c>
      <c r="U227" s="90" t="s">
        <v>14</v>
      </c>
      <c r="V227" s="90" t="s">
        <v>14</v>
      </c>
      <c r="W227" s="90" t="s">
        <v>14</v>
      </c>
      <c r="X227" s="94" t="s">
        <v>14</v>
      </c>
    </row>
    <row r="228" spans="1:24" x14ac:dyDescent="0.25">
      <c r="A228" s="93" t="s">
        <v>27</v>
      </c>
      <c r="B228" s="90">
        <v>4</v>
      </c>
      <c r="C228" s="89" t="s">
        <v>14</v>
      </c>
      <c r="D228" s="89" t="s">
        <v>14</v>
      </c>
      <c r="E228" s="89" t="s">
        <v>14</v>
      </c>
      <c r="F228" s="7">
        <f>SUM(F220:F226)</f>
        <v>2.2999999999999998</v>
      </c>
      <c r="G228" s="90" t="s">
        <v>14</v>
      </c>
      <c r="H228" s="90" t="s">
        <v>14</v>
      </c>
      <c r="I228" s="90" t="s">
        <v>14</v>
      </c>
      <c r="J228" s="7">
        <f>SUM(J220:J226)</f>
        <v>61</v>
      </c>
      <c r="K228" s="90" t="s">
        <v>14</v>
      </c>
      <c r="L228" s="90" t="s">
        <v>14</v>
      </c>
      <c r="M228" s="90" t="s">
        <v>14</v>
      </c>
      <c r="N228" s="90" t="s">
        <v>14</v>
      </c>
      <c r="O228" s="90" t="s">
        <v>14</v>
      </c>
      <c r="P228" s="7">
        <f>SUM(P220:P226)</f>
        <v>48</v>
      </c>
      <c r="Q228" s="90" t="s">
        <v>14</v>
      </c>
      <c r="R228" s="110" t="s">
        <v>14</v>
      </c>
      <c r="S228" s="110" t="s">
        <v>14</v>
      </c>
      <c r="T228" s="7">
        <f>SUM(T220:T226)</f>
        <v>13</v>
      </c>
      <c r="U228" s="10" t="s">
        <v>14</v>
      </c>
      <c r="V228" s="90" t="s">
        <v>14</v>
      </c>
      <c r="W228" s="90" t="s">
        <v>14</v>
      </c>
      <c r="X228" s="94" t="s">
        <v>14</v>
      </c>
    </row>
    <row r="229" spans="1:24" x14ac:dyDescent="0.25">
      <c r="A229" s="93" t="s">
        <v>93</v>
      </c>
      <c r="B229" s="90">
        <v>4</v>
      </c>
      <c r="C229" s="7">
        <f>SUMIF(H220:H226,"f",C220:C226)</f>
        <v>0</v>
      </c>
      <c r="D229" s="7">
        <f>SUMIF(H220:H226,"f",D220:D226)</f>
        <v>0</v>
      </c>
      <c r="E229" s="7">
        <f>SUMIF(H220:H226,"f",E220:E226)</f>
        <v>0</v>
      </c>
      <c r="F229" s="89" t="s">
        <v>14</v>
      </c>
      <c r="G229" s="90" t="s">
        <v>14</v>
      </c>
      <c r="H229" s="90" t="s">
        <v>14</v>
      </c>
      <c r="I229" s="7">
        <f>SUMIF(H220:H226,"f",I220:I226)</f>
        <v>0</v>
      </c>
      <c r="J229" s="90" t="s">
        <v>14</v>
      </c>
      <c r="K229" s="7">
        <f>SUMIF(H220:H226,"f",K220:K226)</f>
        <v>0</v>
      </c>
      <c r="L229" s="7">
        <f>SUMIF(H220:H226,"f",L220:L226)</f>
        <v>0</v>
      </c>
      <c r="M229" s="7">
        <f>SUMIF(H220:H226,"f",M220:M226)</f>
        <v>0</v>
      </c>
      <c r="N229" s="7">
        <f>SUMIF(H220:H226,"f",N220:N226)</f>
        <v>0</v>
      </c>
      <c r="O229" s="7">
        <f>SUMIF(H220:H226,"f",O220:O226)</f>
        <v>0</v>
      </c>
      <c r="P229" s="90" t="s">
        <v>14</v>
      </c>
      <c r="Q229" s="7">
        <f>SUMIF(H220:H226,"f",Q220:Q226)</f>
        <v>0</v>
      </c>
      <c r="R229" s="7">
        <f>SUMIF(H220:H226,"f",R220:R226)</f>
        <v>0</v>
      </c>
      <c r="S229" s="7">
        <f>SUMIF(H220:H226,"f",S220:S226)</f>
        <v>0</v>
      </c>
      <c r="T229" s="110" t="s">
        <v>14</v>
      </c>
      <c r="U229" s="90" t="s">
        <v>14</v>
      </c>
      <c r="V229" s="90" t="s">
        <v>14</v>
      </c>
      <c r="W229" s="90" t="s">
        <v>14</v>
      </c>
      <c r="X229" s="94" t="s">
        <v>14</v>
      </c>
    </row>
    <row r="230" spans="1:24" x14ac:dyDescent="0.25">
      <c r="A230" s="201" t="s">
        <v>31</v>
      </c>
      <c r="B230" s="202"/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202"/>
      <c r="W230" s="202"/>
      <c r="X230" s="203"/>
    </row>
    <row r="231" spans="1:24" x14ac:dyDescent="0.25">
      <c r="A231" s="92" t="s">
        <v>183</v>
      </c>
      <c r="B231" s="68">
        <v>4</v>
      </c>
      <c r="C231" s="73">
        <v>4.5</v>
      </c>
      <c r="D231" s="89">
        <f t="shared" ref="D231:D240" si="295">IF(C231&gt;0,K231/(I231/C231),0)</f>
        <v>2.3846153846153846</v>
      </c>
      <c r="E231" s="89">
        <f t="shared" ref="E231:E240" si="296">IF(C231&gt;0,R231/(I231/C231),0)</f>
        <v>2.1153846153846154</v>
      </c>
      <c r="F231" s="74">
        <f t="shared" ref="F231:F240" si="297">IF(U231&gt;0,FLOOR((P231+T231)/U231,0.1),0)</f>
        <v>1.7000000000000002</v>
      </c>
      <c r="G231" s="6" t="s">
        <v>21</v>
      </c>
      <c r="H231" s="6" t="s">
        <v>19</v>
      </c>
      <c r="I231" s="75">
        <f>K231+R231</f>
        <v>117</v>
      </c>
      <c r="J231" s="10">
        <f>P231+T231</f>
        <v>45</v>
      </c>
      <c r="K231" s="75">
        <f>L231+Q231</f>
        <v>62</v>
      </c>
      <c r="L231" s="75">
        <f>M231+N231</f>
        <v>60</v>
      </c>
      <c r="M231" s="68">
        <v>15</v>
      </c>
      <c r="N231" s="76">
        <f t="shared" ref="N231:N240" si="298">O231+P231</f>
        <v>45</v>
      </c>
      <c r="O231" s="68"/>
      <c r="P231" s="68">
        <v>45</v>
      </c>
      <c r="Q231" s="68">
        <v>2</v>
      </c>
      <c r="R231" s="107">
        <f t="shared" ref="R231:R235" si="299">(C231*U231)-K231</f>
        <v>55</v>
      </c>
      <c r="S231" s="108">
        <v>55</v>
      </c>
      <c r="T231" s="112">
        <f t="shared" ref="T231:T235" si="300">R231-S231</f>
        <v>0</v>
      </c>
      <c r="U231" s="106">
        <v>26</v>
      </c>
      <c r="V231" s="72">
        <v>100</v>
      </c>
      <c r="W231" s="72"/>
      <c r="X231" s="95"/>
    </row>
    <row r="232" spans="1:24" x14ac:dyDescent="0.25">
      <c r="A232" s="92" t="s">
        <v>184</v>
      </c>
      <c r="B232" s="68">
        <v>4</v>
      </c>
      <c r="C232" s="73">
        <v>4</v>
      </c>
      <c r="D232" s="89">
        <f t="shared" si="295"/>
        <v>2.1666666666666665</v>
      </c>
      <c r="E232" s="89">
        <f t="shared" si="296"/>
        <v>1.8333333333333333</v>
      </c>
      <c r="F232" s="74">
        <f t="shared" si="297"/>
        <v>1.5</v>
      </c>
      <c r="G232" s="6" t="s">
        <v>17</v>
      </c>
      <c r="H232" s="6" t="s">
        <v>19</v>
      </c>
      <c r="I232" s="75">
        <f t="shared" ref="I232:I240" si="301">K232+R232</f>
        <v>120</v>
      </c>
      <c r="J232" s="10">
        <f t="shared" ref="J232:J240" si="302">P232+T232</f>
        <v>45</v>
      </c>
      <c r="K232" s="75">
        <f t="shared" ref="K232:K240" si="303">L232+Q232</f>
        <v>65</v>
      </c>
      <c r="L232" s="75">
        <f t="shared" ref="L232:L240" si="304">M232+N232</f>
        <v>60</v>
      </c>
      <c r="M232" s="68">
        <v>15</v>
      </c>
      <c r="N232" s="76">
        <f t="shared" si="298"/>
        <v>45</v>
      </c>
      <c r="O232" s="68"/>
      <c r="P232" s="68">
        <v>45</v>
      </c>
      <c r="Q232" s="68">
        <v>5</v>
      </c>
      <c r="R232" s="107">
        <f t="shared" si="299"/>
        <v>55</v>
      </c>
      <c r="S232" s="108">
        <v>55</v>
      </c>
      <c r="T232" s="112">
        <f t="shared" si="300"/>
        <v>0</v>
      </c>
      <c r="U232" s="103">
        <v>30</v>
      </c>
      <c r="V232" s="72">
        <v>100</v>
      </c>
      <c r="W232" s="72"/>
      <c r="X232" s="95"/>
    </row>
    <row r="233" spans="1:24" x14ac:dyDescent="0.25">
      <c r="A233" s="92" t="s">
        <v>185</v>
      </c>
      <c r="B233" s="68">
        <v>4</v>
      </c>
      <c r="C233" s="73">
        <v>2.5</v>
      </c>
      <c r="D233" s="89">
        <f t="shared" ref="D233:D234" si="305">IF(C233&gt;0,K233/(I233/C233),0)</f>
        <v>1.7692307692307692</v>
      </c>
      <c r="E233" s="89">
        <f t="shared" ref="E233:E234" si="306">IF(C233&gt;0,R233/(I233/C233),0)</f>
        <v>0.73076923076923073</v>
      </c>
      <c r="F233" s="74">
        <f t="shared" ref="F233:F234" si="307">IF(U233&gt;0,FLOOR((P233+T233)/U233,0.1),0)</f>
        <v>1.1000000000000001</v>
      </c>
      <c r="G233" s="6" t="s">
        <v>21</v>
      </c>
      <c r="H233" s="6" t="s">
        <v>19</v>
      </c>
      <c r="I233" s="75">
        <f t="shared" ref="I233:I234" si="308">K233+R233</f>
        <v>65</v>
      </c>
      <c r="J233" s="10">
        <f t="shared" ref="J233:J234" si="309">P233+T233</f>
        <v>30</v>
      </c>
      <c r="K233" s="75">
        <f t="shared" ref="K233:K234" si="310">L233+Q233</f>
        <v>46</v>
      </c>
      <c r="L233" s="75">
        <f t="shared" ref="L233:L234" si="311">M233+N233</f>
        <v>45</v>
      </c>
      <c r="M233" s="68">
        <v>15</v>
      </c>
      <c r="N233" s="76">
        <f t="shared" si="298"/>
        <v>30</v>
      </c>
      <c r="O233" s="68"/>
      <c r="P233" s="68">
        <v>30</v>
      </c>
      <c r="Q233" s="68">
        <v>1</v>
      </c>
      <c r="R233" s="107">
        <f t="shared" si="299"/>
        <v>19</v>
      </c>
      <c r="S233" s="108">
        <v>19</v>
      </c>
      <c r="T233" s="112">
        <f t="shared" si="300"/>
        <v>0</v>
      </c>
      <c r="U233" s="103">
        <v>26</v>
      </c>
      <c r="V233" s="72">
        <v>100</v>
      </c>
      <c r="W233" s="72"/>
      <c r="X233" s="95"/>
    </row>
    <row r="234" spans="1:24" x14ac:dyDescent="0.25">
      <c r="A234" s="101" t="s">
        <v>263</v>
      </c>
      <c r="B234" s="68">
        <v>4</v>
      </c>
      <c r="C234" s="73">
        <v>3</v>
      </c>
      <c r="D234" s="89">
        <f t="shared" si="305"/>
        <v>1.88</v>
      </c>
      <c r="E234" s="89">
        <f t="shared" si="306"/>
        <v>1.1200000000000001</v>
      </c>
      <c r="F234" s="74">
        <f t="shared" si="307"/>
        <v>1.8</v>
      </c>
      <c r="G234" s="6" t="s">
        <v>21</v>
      </c>
      <c r="H234" s="6" t="s">
        <v>19</v>
      </c>
      <c r="I234" s="75">
        <f t="shared" si="308"/>
        <v>75</v>
      </c>
      <c r="J234" s="10">
        <f t="shared" si="309"/>
        <v>47</v>
      </c>
      <c r="K234" s="75">
        <f t="shared" si="310"/>
        <v>47</v>
      </c>
      <c r="L234" s="75">
        <f t="shared" si="311"/>
        <v>45</v>
      </c>
      <c r="M234" s="68">
        <v>15</v>
      </c>
      <c r="N234" s="76">
        <f t="shared" si="298"/>
        <v>30</v>
      </c>
      <c r="O234" s="68"/>
      <c r="P234" s="68">
        <v>30</v>
      </c>
      <c r="Q234" s="68">
        <v>2</v>
      </c>
      <c r="R234" s="107">
        <f t="shared" si="299"/>
        <v>28</v>
      </c>
      <c r="S234" s="108">
        <v>11</v>
      </c>
      <c r="T234" s="112">
        <f t="shared" si="300"/>
        <v>17</v>
      </c>
      <c r="U234" s="103">
        <v>25</v>
      </c>
      <c r="V234" s="72">
        <v>100</v>
      </c>
      <c r="W234" s="72"/>
      <c r="X234" s="95"/>
    </row>
    <row r="235" spans="1:24" x14ac:dyDescent="0.25">
      <c r="A235" s="101" t="s">
        <v>258</v>
      </c>
      <c r="B235" s="68">
        <v>4</v>
      </c>
      <c r="C235" s="73">
        <v>3</v>
      </c>
      <c r="D235" s="89">
        <f t="shared" si="295"/>
        <v>1.6428571428571428</v>
      </c>
      <c r="E235" s="89">
        <f t="shared" si="296"/>
        <v>1.3571428571428572</v>
      </c>
      <c r="F235" s="74">
        <f t="shared" si="297"/>
        <v>1</v>
      </c>
      <c r="G235" s="6" t="s">
        <v>21</v>
      </c>
      <c r="H235" s="6" t="s">
        <v>20</v>
      </c>
      <c r="I235" s="75">
        <f t="shared" si="301"/>
        <v>84</v>
      </c>
      <c r="J235" s="10">
        <f t="shared" si="302"/>
        <v>30</v>
      </c>
      <c r="K235" s="75">
        <f t="shared" si="303"/>
        <v>46</v>
      </c>
      <c r="L235" s="75">
        <f t="shared" si="304"/>
        <v>45</v>
      </c>
      <c r="M235" s="68">
        <v>15</v>
      </c>
      <c r="N235" s="76">
        <f t="shared" si="298"/>
        <v>30</v>
      </c>
      <c r="O235" s="68"/>
      <c r="P235" s="68">
        <v>30</v>
      </c>
      <c r="Q235" s="68">
        <v>1</v>
      </c>
      <c r="R235" s="107">
        <f t="shared" si="299"/>
        <v>38</v>
      </c>
      <c r="S235" s="108">
        <v>38</v>
      </c>
      <c r="T235" s="112">
        <f t="shared" si="300"/>
        <v>0</v>
      </c>
      <c r="U235" s="103">
        <v>28</v>
      </c>
      <c r="V235" s="72">
        <v>100</v>
      </c>
      <c r="W235" s="72"/>
      <c r="X235" s="95"/>
    </row>
    <row r="236" spans="1:24" x14ac:dyDescent="0.25">
      <c r="A236" s="92"/>
      <c r="B236" s="68">
        <v>4</v>
      </c>
      <c r="C236" s="73"/>
      <c r="D236" s="89">
        <f t="shared" si="295"/>
        <v>0</v>
      </c>
      <c r="E236" s="89">
        <f t="shared" si="296"/>
        <v>0</v>
      </c>
      <c r="F236" s="74">
        <f t="shared" si="297"/>
        <v>0</v>
      </c>
      <c r="G236" s="6"/>
      <c r="H236" s="6"/>
      <c r="I236" s="75">
        <f t="shared" si="301"/>
        <v>0</v>
      </c>
      <c r="J236" s="10">
        <f t="shared" si="302"/>
        <v>0</v>
      </c>
      <c r="K236" s="75">
        <f t="shared" si="303"/>
        <v>0</v>
      </c>
      <c r="L236" s="75">
        <f t="shared" si="304"/>
        <v>0</v>
      </c>
      <c r="M236" s="68"/>
      <c r="N236" s="76">
        <f t="shared" si="298"/>
        <v>0</v>
      </c>
      <c r="O236" s="68"/>
      <c r="P236" s="68"/>
      <c r="Q236" s="68"/>
      <c r="R236" s="107">
        <f t="shared" ref="R236:R240" si="312">(C236*U236)-K236</f>
        <v>0</v>
      </c>
      <c r="S236" s="111"/>
      <c r="T236" s="112">
        <f t="shared" ref="T236:T240" si="313">R236-S236</f>
        <v>0</v>
      </c>
      <c r="U236" s="104"/>
      <c r="V236" s="72"/>
      <c r="W236" s="72"/>
      <c r="X236" s="95"/>
    </row>
    <row r="237" spans="1:24" x14ac:dyDescent="0.25">
      <c r="A237" s="92"/>
      <c r="B237" s="68">
        <v>4</v>
      </c>
      <c r="C237" s="73"/>
      <c r="D237" s="89">
        <f t="shared" si="295"/>
        <v>0</v>
      </c>
      <c r="E237" s="89">
        <f t="shared" si="296"/>
        <v>0</v>
      </c>
      <c r="F237" s="74">
        <f t="shared" si="297"/>
        <v>0</v>
      </c>
      <c r="G237" s="6"/>
      <c r="H237" s="6"/>
      <c r="I237" s="75">
        <f t="shared" si="301"/>
        <v>0</v>
      </c>
      <c r="J237" s="10">
        <f t="shared" si="302"/>
        <v>0</v>
      </c>
      <c r="K237" s="75">
        <f t="shared" si="303"/>
        <v>0</v>
      </c>
      <c r="L237" s="75">
        <f t="shared" si="304"/>
        <v>0</v>
      </c>
      <c r="M237" s="68"/>
      <c r="N237" s="76">
        <f t="shared" si="298"/>
        <v>0</v>
      </c>
      <c r="O237" s="68"/>
      <c r="P237" s="68"/>
      <c r="Q237" s="68"/>
      <c r="R237" s="107">
        <f t="shared" si="312"/>
        <v>0</v>
      </c>
      <c r="S237" s="111"/>
      <c r="T237" s="112">
        <f t="shared" si="313"/>
        <v>0</v>
      </c>
      <c r="U237" s="104"/>
      <c r="V237" s="72"/>
      <c r="W237" s="72"/>
      <c r="X237" s="95"/>
    </row>
    <row r="238" spans="1:24" x14ac:dyDescent="0.25">
      <c r="A238" s="92"/>
      <c r="B238" s="68">
        <v>4</v>
      </c>
      <c r="C238" s="73"/>
      <c r="D238" s="89">
        <f t="shared" ref="D238" si="314">IF(C238&gt;0,K238/(I238/C238),0)</f>
        <v>0</v>
      </c>
      <c r="E238" s="89">
        <f t="shared" ref="E238" si="315">IF(C238&gt;0,R238/(I238/C238),0)</f>
        <v>0</v>
      </c>
      <c r="F238" s="74">
        <f t="shared" ref="F238" si="316">IF(U238&gt;0,FLOOR((P238+T238)/U238,0.1),0)</f>
        <v>0</v>
      </c>
      <c r="G238" s="6"/>
      <c r="H238" s="6"/>
      <c r="I238" s="75">
        <f t="shared" ref="I238" si="317">K238+R238</f>
        <v>0</v>
      </c>
      <c r="J238" s="10">
        <f t="shared" ref="J238" si="318">P238+T238</f>
        <v>0</v>
      </c>
      <c r="K238" s="75">
        <f t="shared" ref="K238" si="319">L238+Q238</f>
        <v>0</v>
      </c>
      <c r="L238" s="75">
        <f t="shared" ref="L238" si="320">M238+N238</f>
        <v>0</v>
      </c>
      <c r="M238" s="68"/>
      <c r="N238" s="76">
        <f t="shared" ref="N238" si="321">O238+P238</f>
        <v>0</v>
      </c>
      <c r="O238" s="68"/>
      <c r="P238" s="68"/>
      <c r="Q238" s="68"/>
      <c r="R238" s="107">
        <f t="shared" si="312"/>
        <v>0</v>
      </c>
      <c r="S238" s="111"/>
      <c r="T238" s="112">
        <f t="shared" si="313"/>
        <v>0</v>
      </c>
      <c r="U238" s="104"/>
      <c r="V238" s="72"/>
      <c r="W238" s="72"/>
      <c r="X238" s="95"/>
    </row>
    <row r="239" spans="1:24" x14ac:dyDescent="0.25">
      <c r="A239" s="92"/>
      <c r="B239" s="68">
        <v>4</v>
      </c>
      <c r="C239" s="73"/>
      <c r="D239" s="89">
        <f t="shared" si="295"/>
        <v>0</v>
      </c>
      <c r="E239" s="89">
        <f t="shared" si="296"/>
        <v>0</v>
      </c>
      <c r="F239" s="74">
        <f t="shared" si="297"/>
        <v>0</v>
      </c>
      <c r="G239" s="6"/>
      <c r="H239" s="6"/>
      <c r="I239" s="75">
        <f t="shared" si="301"/>
        <v>0</v>
      </c>
      <c r="J239" s="10">
        <f t="shared" si="302"/>
        <v>0</v>
      </c>
      <c r="K239" s="75">
        <f t="shared" si="303"/>
        <v>0</v>
      </c>
      <c r="L239" s="75">
        <f t="shared" si="304"/>
        <v>0</v>
      </c>
      <c r="M239" s="68"/>
      <c r="N239" s="76">
        <f t="shared" si="298"/>
        <v>0</v>
      </c>
      <c r="O239" s="68"/>
      <c r="P239" s="68"/>
      <c r="Q239" s="68"/>
      <c r="R239" s="107">
        <f t="shared" si="312"/>
        <v>0</v>
      </c>
      <c r="S239" s="111"/>
      <c r="T239" s="112">
        <f t="shared" si="313"/>
        <v>0</v>
      </c>
      <c r="U239" s="104"/>
      <c r="V239" s="72"/>
      <c r="W239" s="72"/>
      <c r="X239" s="95"/>
    </row>
    <row r="240" spans="1:24" x14ac:dyDescent="0.25">
      <c r="A240" s="92"/>
      <c r="B240" s="68">
        <v>4</v>
      </c>
      <c r="C240" s="73"/>
      <c r="D240" s="89">
        <f t="shared" si="295"/>
        <v>0</v>
      </c>
      <c r="E240" s="89">
        <f t="shared" si="296"/>
        <v>0</v>
      </c>
      <c r="F240" s="74">
        <f t="shared" si="297"/>
        <v>0</v>
      </c>
      <c r="G240" s="6"/>
      <c r="H240" s="6"/>
      <c r="I240" s="75">
        <f t="shared" si="301"/>
        <v>0</v>
      </c>
      <c r="J240" s="10">
        <f t="shared" si="302"/>
        <v>0</v>
      </c>
      <c r="K240" s="75">
        <f t="shared" si="303"/>
        <v>0</v>
      </c>
      <c r="L240" s="75">
        <f t="shared" si="304"/>
        <v>0</v>
      </c>
      <c r="M240" s="68"/>
      <c r="N240" s="76">
        <f t="shared" si="298"/>
        <v>0</v>
      </c>
      <c r="O240" s="68"/>
      <c r="P240" s="68"/>
      <c r="Q240" s="68"/>
      <c r="R240" s="107">
        <f t="shared" si="312"/>
        <v>0</v>
      </c>
      <c r="S240" s="111"/>
      <c r="T240" s="112">
        <f t="shared" si="313"/>
        <v>0</v>
      </c>
      <c r="U240" s="104"/>
      <c r="V240" s="72"/>
      <c r="W240" s="72"/>
      <c r="X240" s="95"/>
    </row>
    <row r="241" spans="1:24" x14ac:dyDescent="0.25">
      <c r="A241" s="93" t="s">
        <v>92</v>
      </c>
      <c r="B241" s="90">
        <v>4</v>
      </c>
      <c r="C241" s="7">
        <f>SUM(C231:C240)</f>
        <v>17</v>
      </c>
      <c r="D241" s="7">
        <f>SUM(D231:D240)</f>
        <v>9.8433699633699625</v>
      </c>
      <c r="E241" s="7">
        <f>SUM(E231:E240)</f>
        <v>7.1566300366300375</v>
      </c>
      <c r="F241" s="89" t="s">
        <v>14</v>
      </c>
      <c r="G241" s="90" t="s">
        <v>14</v>
      </c>
      <c r="H241" s="90" t="s">
        <v>14</v>
      </c>
      <c r="I241" s="7">
        <f>SUM(I231:I240)</f>
        <v>461</v>
      </c>
      <c r="J241" s="89" t="s">
        <v>14</v>
      </c>
      <c r="K241" s="7">
        <f t="shared" ref="K241:O241" si="322">SUM(K231:K240)</f>
        <v>266</v>
      </c>
      <c r="L241" s="7">
        <f t="shared" si="322"/>
        <v>255</v>
      </c>
      <c r="M241" s="7">
        <f t="shared" si="322"/>
        <v>75</v>
      </c>
      <c r="N241" s="7">
        <f t="shared" si="322"/>
        <v>180</v>
      </c>
      <c r="O241" s="7">
        <f t="shared" si="322"/>
        <v>0</v>
      </c>
      <c r="P241" s="89" t="s">
        <v>14</v>
      </c>
      <c r="Q241" s="7">
        <f t="shared" ref="Q241:S241" si="323">SUM(Q231:Q240)</f>
        <v>11</v>
      </c>
      <c r="R241" s="7">
        <f t="shared" si="323"/>
        <v>195</v>
      </c>
      <c r="S241" s="7">
        <f t="shared" si="323"/>
        <v>178</v>
      </c>
      <c r="T241" s="110" t="s">
        <v>14</v>
      </c>
      <c r="U241" s="90" t="s">
        <v>14</v>
      </c>
      <c r="V241" s="90" t="s">
        <v>14</v>
      </c>
      <c r="W241" s="90" t="s">
        <v>14</v>
      </c>
      <c r="X241" s="94" t="s">
        <v>14</v>
      </c>
    </row>
    <row r="242" spans="1:24" x14ac:dyDescent="0.25">
      <c r="A242" s="93" t="s">
        <v>27</v>
      </c>
      <c r="B242" s="90">
        <v>4</v>
      </c>
      <c r="C242" s="89" t="s">
        <v>14</v>
      </c>
      <c r="D242" s="89" t="s">
        <v>14</v>
      </c>
      <c r="E242" s="89" t="s">
        <v>14</v>
      </c>
      <c r="F242" s="7">
        <f>SUM(F231:F240)</f>
        <v>7.1000000000000005</v>
      </c>
      <c r="G242" s="90" t="s">
        <v>14</v>
      </c>
      <c r="H242" s="90" t="s">
        <v>14</v>
      </c>
      <c r="I242" s="90" t="s">
        <v>14</v>
      </c>
      <c r="J242" s="7">
        <f>SUM(J231:J240)</f>
        <v>197</v>
      </c>
      <c r="K242" s="90" t="s">
        <v>14</v>
      </c>
      <c r="L242" s="90" t="s">
        <v>14</v>
      </c>
      <c r="M242" s="90" t="s">
        <v>14</v>
      </c>
      <c r="N242" s="90" t="s">
        <v>14</v>
      </c>
      <c r="O242" s="90" t="s">
        <v>14</v>
      </c>
      <c r="P242" s="7">
        <f>SUM(P231:P240)</f>
        <v>180</v>
      </c>
      <c r="Q242" s="90" t="s">
        <v>14</v>
      </c>
      <c r="R242" s="110" t="s">
        <v>14</v>
      </c>
      <c r="S242" s="110" t="s">
        <v>14</v>
      </c>
      <c r="T242" s="7">
        <f>SUM(T231:T240)</f>
        <v>17</v>
      </c>
      <c r="U242" s="10" t="s">
        <v>14</v>
      </c>
      <c r="V242" s="90" t="s">
        <v>14</v>
      </c>
      <c r="W242" s="90" t="s">
        <v>14</v>
      </c>
      <c r="X242" s="94" t="s">
        <v>14</v>
      </c>
    </row>
    <row r="243" spans="1:24" x14ac:dyDescent="0.25">
      <c r="A243" s="93" t="s">
        <v>93</v>
      </c>
      <c r="B243" s="90">
        <v>4</v>
      </c>
      <c r="C243" s="7">
        <f>SUMIF(H231:H240,"f",C231:C240)</f>
        <v>3</v>
      </c>
      <c r="D243" s="7">
        <f>SUMIF(H231:H240,"f",D231:D240)</f>
        <v>1.6428571428571428</v>
      </c>
      <c r="E243" s="7">
        <f>SUMIF(H231:H240,"f",E231:E240)</f>
        <v>1.3571428571428572</v>
      </c>
      <c r="F243" s="89" t="s">
        <v>14</v>
      </c>
      <c r="G243" s="90" t="s">
        <v>14</v>
      </c>
      <c r="H243" s="90" t="s">
        <v>14</v>
      </c>
      <c r="I243" s="7">
        <f>SUMIF(H231:H240,"f",I231:I240)</f>
        <v>84</v>
      </c>
      <c r="J243" s="90" t="s">
        <v>14</v>
      </c>
      <c r="K243" s="7">
        <f>SUMIF(H231:H240,"f",K231:K240)</f>
        <v>46</v>
      </c>
      <c r="L243" s="7">
        <f>SUMIF(H231:H240,"f",L231:L240)</f>
        <v>45</v>
      </c>
      <c r="M243" s="7">
        <f>SUMIF(H231:H240,"f",M231:M240)</f>
        <v>15</v>
      </c>
      <c r="N243" s="7">
        <f>SUMIF(H231:H240,"f",N231:N240)</f>
        <v>30</v>
      </c>
      <c r="O243" s="7">
        <f>SUMIF(H231:H240,"f",O231:O240)</f>
        <v>0</v>
      </c>
      <c r="P243" s="90" t="s">
        <v>14</v>
      </c>
      <c r="Q243" s="7">
        <f>SUMIF(H231:H240,"f",Q231:Q240)</f>
        <v>1</v>
      </c>
      <c r="R243" s="7">
        <f>SUMIF(H231:H240,"f",R231:R240)</f>
        <v>38</v>
      </c>
      <c r="S243" s="7">
        <f>SUMIF(H231:H240,"f",S231:S240)</f>
        <v>38</v>
      </c>
      <c r="T243" s="110" t="s">
        <v>14</v>
      </c>
      <c r="U243" s="90" t="s">
        <v>14</v>
      </c>
      <c r="V243" s="90" t="s">
        <v>14</v>
      </c>
      <c r="W243" s="90" t="s">
        <v>14</v>
      </c>
      <c r="X243" s="94" t="s">
        <v>14</v>
      </c>
    </row>
    <row r="244" spans="1:24" x14ac:dyDescent="0.25">
      <c r="A244" s="201" t="s">
        <v>32</v>
      </c>
      <c r="B244" s="202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202"/>
      <c r="Q244" s="202"/>
      <c r="R244" s="202"/>
      <c r="S244" s="202"/>
      <c r="T244" s="202"/>
      <c r="U244" s="202"/>
      <c r="V244" s="202"/>
      <c r="W244" s="202"/>
      <c r="X244" s="203"/>
    </row>
    <row r="245" spans="1:24" x14ac:dyDescent="0.25">
      <c r="A245" s="92" t="s">
        <v>186</v>
      </c>
      <c r="B245" s="68">
        <v>4</v>
      </c>
      <c r="C245" s="73">
        <v>2</v>
      </c>
      <c r="D245" s="89">
        <f t="shared" ref="D245:D251" si="324">IF(C245&gt;0,K245/(I245/C245),0)</f>
        <v>1.1923076923076923</v>
      </c>
      <c r="E245" s="89">
        <f t="shared" ref="E245:E251" si="325">IF(C245&gt;0,R245/(I245/C245),0)</f>
        <v>0.80769230769230771</v>
      </c>
      <c r="F245" s="74">
        <f t="shared" ref="F245:F251" si="326">IF(U245&gt;0,FLOOR((P245+T245)/U245,0.1),0)</f>
        <v>0.5</v>
      </c>
      <c r="G245" s="6" t="s">
        <v>21</v>
      </c>
      <c r="H245" s="6" t="s">
        <v>19</v>
      </c>
      <c r="I245" s="75">
        <f>K245+R245</f>
        <v>52</v>
      </c>
      <c r="J245" s="10">
        <f>P245+T245</f>
        <v>15</v>
      </c>
      <c r="K245" s="75">
        <f>L245+Q245</f>
        <v>31</v>
      </c>
      <c r="L245" s="75">
        <f>M245+N245</f>
        <v>30</v>
      </c>
      <c r="M245" s="68">
        <v>15</v>
      </c>
      <c r="N245" s="76">
        <f t="shared" ref="N245:N251" si="327">O245+P245</f>
        <v>15</v>
      </c>
      <c r="O245" s="68"/>
      <c r="P245" s="68">
        <v>15</v>
      </c>
      <c r="Q245" s="68">
        <v>1</v>
      </c>
      <c r="R245" s="107">
        <f t="shared" ref="R245:R251" si="328">(C245*U245)-K245</f>
        <v>21</v>
      </c>
      <c r="S245" s="108">
        <v>21</v>
      </c>
      <c r="T245" s="112">
        <f t="shared" ref="T245:T251" si="329">R245-S245</f>
        <v>0</v>
      </c>
      <c r="U245" s="103">
        <v>26</v>
      </c>
      <c r="V245" s="72">
        <v>100</v>
      </c>
      <c r="W245" s="72"/>
      <c r="X245" s="95"/>
    </row>
    <row r="246" spans="1:24" x14ac:dyDescent="0.25">
      <c r="A246" s="92" t="s">
        <v>187</v>
      </c>
      <c r="B246" s="68">
        <v>4</v>
      </c>
      <c r="C246" s="73">
        <v>2</v>
      </c>
      <c r="D246" s="89">
        <f t="shared" si="324"/>
        <v>1.1923076923076923</v>
      </c>
      <c r="E246" s="89">
        <f t="shared" si="325"/>
        <v>0.80769230769230771</v>
      </c>
      <c r="F246" s="74">
        <f t="shared" si="326"/>
        <v>0.5</v>
      </c>
      <c r="G246" s="6" t="s">
        <v>21</v>
      </c>
      <c r="H246" s="6" t="s">
        <v>19</v>
      </c>
      <c r="I246" s="75">
        <f t="shared" ref="I246:I251" si="330">K246+R246</f>
        <v>52</v>
      </c>
      <c r="J246" s="10">
        <f t="shared" ref="J246:J251" si="331">P246+T246</f>
        <v>15</v>
      </c>
      <c r="K246" s="75">
        <f t="shared" ref="K246:K251" si="332">L246+Q246</f>
        <v>31</v>
      </c>
      <c r="L246" s="75">
        <f t="shared" ref="L246:L251" si="333">M246+N246</f>
        <v>30</v>
      </c>
      <c r="M246" s="68">
        <v>15</v>
      </c>
      <c r="N246" s="76">
        <f t="shared" si="327"/>
        <v>15</v>
      </c>
      <c r="O246" s="68"/>
      <c r="P246" s="68">
        <v>15</v>
      </c>
      <c r="Q246" s="68">
        <v>1</v>
      </c>
      <c r="R246" s="107">
        <f t="shared" si="328"/>
        <v>21</v>
      </c>
      <c r="S246" s="108">
        <v>21</v>
      </c>
      <c r="T246" s="112">
        <f t="shared" si="329"/>
        <v>0</v>
      </c>
      <c r="U246" s="103">
        <v>26</v>
      </c>
      <c r="V246" s="72">
        <v>100</v>
      </c>
      <c r="W246" s="72"/>
      <c r="X246" s="95"/>
    </row>
    <row r="247" spans="1:24" x14ac:dyDescent="0.25">
      <c r="A247" s="92"/>
      <c r="B247" s="68">
        <v>4</v>
      </c>
      <c r="C247" s="73"/>
      <c r="D247" s="89">
        <f t="shared" si="324"/>
        <v>0</v>
      </c>
      <c r="E247" s="89">
        <f t="shared" si="325"/>
        <v>0</v>
      </c>
      <c r="F247" s="74">
        <f t="shared" si="326"/>
        <v>0</v>
      </c>
      <c r="G247" s="6"/>
      <c r="H247" s="6"/>
      <c r="I247" s="75">
        <f t="shared" si="330"/>
        <v>0</v>
      </c>
      <c r="J247" s="10">
        <f t="shared" si="331"/>
        <v>0</v>
      </c>
      <c r="K247" s="75">
        <f t="shared" si="332"/>
        <v>0</v>
      </c>
      <c r="L247" s="75">
        <f t="shared" si="333"/>
        <v>0</v>
      </c>
      <c r="M247" s="68"/>
      <c r="N247" s="76">
        <f t="shared" si="327"/>
        <v>0</v>
      </c>
      <c r="O247" s="68"/>
      <c r="P247" s="68"/>
      <c r="Q247" s="68"/>
      <c r="R247" s="107">
        <f t="shared" si="328"/>
        <v>0</v>
      </c>
      <c r="S247" s="111"/>
      <c r="T247" s="112">
        <f t="shared" si="329"/>
        <v>0</v>
      </c>
      <c r="U247" s="104"/>
      <c r="V247" s="72"/>
      <c r="W247" s="72"/>
      <c r="X247" s="95"/>
    </row>
    <row r="248" spans="1:24" x14ac:dyDescent="0.25">
      <c r="A248" s="92"/>
      <c r="B248" s="68">
        <v>4</v>
      </c>
      <c r="C248" s="73"/>
      <c r="D248" s="89">
        <f t="shared" si="324"/>
        <v>0</v>
      </c>
      <c r="E248" s="89">
        <f t="shared" si="325"/>
        <v>0</v>
      </c>
      <c r="F248" s="74">
        <f t="shared" si="326"/>
        <v>0</v>
      </c>
      <c r="G248" s="6"/>
      <c r="H248" s="6"/>
      <c r="I248" s="75">
        <f t="shared" si="330"/>
        <v>0</v>
      </c>
      <c r="J248" s="10">
        <f t="shared" si="331"/>
        <v>0</v>
      </c>
      <c r="K248" s="75">
        <f t="shared" si="332"/>
        <v>0</v>
      </c>
      <c r="L248" s="75">
        <f t="shared" si="333"/>
        <v>0</v>
      </c>
      <c r="M248" s="68"/>
      <c r="N248" s="76">
        <f t="shared" si="327"/>
        <v>0</v>
      </c>
      <c r="O248" s="68"/>
      <c r="P248" s="68"/>
      <c r="Q248" s="68"/>
      <c r="R248" s="107">
        <f t="shared" si="328"/>
        <v>0</v>
      </c>
      <c r="S248" s="111"/>
      <c r="T248" s="112">
        <f t="shared" si="329"/>
        <v>0</v>
      </c>
      <c r="U248" s="104"/>
      <c r="V248" s="72"/>
      <c r="W248" s="72"/>
      <c r="X248" s="95"/>
    </row>
    <row r="249" spans="1:24" x14ac:dyDescent="0.25">
      <c r="A249" s="92"/>
      <c r="B249" s="68">
        <v>4</v>
      </c>
      <c r="C249" s="73"/>
      <c r="D249" s="89">
        <f t="shared" si="324"/>
        <v>0</v>
      </c>
      <c r="E249" s="89">
        <f t="shared" si="325"/>
        <v>0</v>
      </c>
      <c r="F249" s="74">
        <f t="shared" si="326"/>
        <v>0</v>
      </c>
      <c r="G249" s="6"/>
      <c r="H249" s="6"/>
      <c r="I249" s="75">
        <f t="shared" si="330"/>
        <v>0</v>
      </c>
      <c r="J249" s="10">
        <f t="shared" si="331"/>
        <v>0</v>
      </c>
      <c r="K249" s="75">
        <f t="shared" si="332"/>
        <v>0</v>
      </c>
      <c r="L249" s="75">
        <f t="shared" si="333"/>
        <v>0</v>
      </c>
      <c r="M249" s="68"/>
      <c r="N249" s="76">
        <f t="shared" si="327"/>
        <v>0</v>
      </c>
      <c r="O249" s="68"/>
      <c r="P249" s="68"/>
      <c r="Q249" s="68"/>
      <c r="R249" s="107">
        <f t="shared" si="328"/>
        <v>0</v>
      </c>
      <c r="S249" s="111"/>
      <c r="T249" s="112">
        <f t="shared" si="329"/>
        <v>0</v>
      </c>
      <c r="U249" s="104"/>
      <c r="V249" s="72"/>
      <c r="W249" s="72"/>
      <c r="X249" s="95"/>
    </row>
    <row r="250" spans="1:24" x14ac:dyDescent="0.25">
      <c r="A250" s="92"/>
      <c r="B250" s="68">
        <v>4</v>
      </c>
      <c r="C250" s="73"/>
      <c r="D250" s="89">
        <f t="shared" si="324"/>
        <v>0</v>
      </c>
      <c r="E250" s="89">
        <f t="shared" si="325"/>
        <v>0</v>
      </c>
      <c r="F250" s="74">
        <f t="shared" si="326"/>
        <v>0</v>
      </c>
      <c r="G250" s="6"/>
      <c r="H250" s="6"/>
      <c r="I250" s="75">
        <f t="shared" si="330"/>
        <v>0</v>
      </c>
      <c r="J250" s="10">
        <f t="shared" si="331"/>
        <v>0</v>
      </c>
      <c r="K250" s="75">
        <f t="shared" si="332"/>
        <v>0</v>
      </c>
      <c r="L250" s="75">
        <f t="shared" si="333"/>
        <v>0</v>
      </c>
      <c r="M250" s="68"/>
      <c r="N250" s="76">
        <f t="shared" si="327"/>
        <v>0</v>
      </c>
      <c r="O250" s="68"/>
      <c r="P250" s="68"/>
      <c r="Q250" s="68"/>
      <c r="R250" s="107">
        <f t="shared" si="328"/>
        <v>0</v>
      </c>
      <c r="S250" s="111"/>
      <c r="T250" s="112">
        <f t="shared" si="329"/>
        <v>0</v>
      </c>
      <c r="U250" s="104"/>
      <c r="V250" s="72"/>
      <c r="W250" s="72"/>
      <c r="X250" s="95"/>
    </row>
    <row r="251" spans="1:24" x14ac:dyDescent="0.25">
      <c r="A251" s="92"/>
      <c r="B251" s="68">
        <v>4</v>
      </c>
      <c r="C251" s="73"/>
      <c r="D251" s="89">
        <f t="shared" si="324"/>
        <v>0</v>
      </c>
      <c r="E251" s="89">
        <f t="shared" si="325"/>
        <v>0</v>
      </c>
      <c r="F251" s="74">
        <f t="shared" si="326"/>
        <v>0</v>
      </c>
      <c r="G251" s="6"/>
      <c r="H251" s="6"/>
      <c r="I251" s="75">
        <f t="shared" si="330"/>
        <v>0</v>
      </c>
      <c r="J251" s="10">
        <f t="shared" si="331"/>
        <v>0</v>
      </c>
      <c r="K251" s="75">
        <f t="shared" si="332"/>
        <v>0</v>
      </c>
      <c r="L251" s="75">
        <f t="shared" si="333"/>
        <v>0</v>
      </c>
      <c r="M251" s="68"/>
      <c r="N251" s="76">
        <f t="shared" si="327"/>
        <v>0</v>
      </c>
      <c r="O251" s="68"/>
      <c r="P251" s="68"/>
      <c r="Q251" s="68"/>
      <c r="R251" s="107">
        <f t="shared" si="328"/>
        <v>0</v>
      </c>
      <c r="S251" s="111"/>
      <c r="T251" s="112">
        <f t="shared" si="329"/>
        <v>0</v>
      </c>
      <c r="U251" s="104"/>
      <c r="V251" s="72"/>
      <c r="W251" s="72"/>
      <c r="X251" s="95"/>
    </row>
    <row r="252" spans="1:24" x14ac:dyDescent="0.25">
      <c r="A252" s="93" t="s">
        <v>92</v>
      </c>
      <c r="B252" s="90">
        <v>4</v>
      </c>
      <c r="C252" s="7">
        <f>SUM(C245:C251)</f>
        <v>4</v>
      </c>
      <c r="D252" s="7">
        <f>SUM(D245:D251)</f>
        <v>2.3846153846153846</v>
      </c>
      <c r="E252" s="7">
        <f>SUM(E245:E251)</f>
        <v>1.6153846153846154</v>
      </c>
      <c r="F252" s="89" t="s">
        <v>14</v>
      </c>
      <c r="G252" s="90" t="s">
        <v>14</v>
      </c>
      <c r="H252" s="90" t="s">
        <v>14</v>
      </c>
      <c r="I252" s="7">
        <f>SUM(I245:I251)</f>
        <v>104</v>
      </c>
      <c r="J252" s="89" t="s">
        <v>14</v>
      </c>
      <c r="K252" s="7">
        <f t="shared" ref="K252:O252" si="334">SUM(K245:K251)</f>
        <v>62</v>
      </c>
      <c r="L252" s="7">
        <f t="shared" si="334"/>
        <v>60</v>
      </c>
      <c r="M252" s="7">
        <f t="shared" si="334"/>
        <v>30</v>
      </c>
      <c r="N252" s="7">
        <f t="shared" si="334"/>
        <v>30</v>
      </c>
      <c r="O252" s="7">
        <f t="shared" si="334"/>
        <v>0</v>
      </c>
      <c r="P252" s="89" t="s">
        <v>14</v>
      </c>
      <c r="Q252" s="7">
        <f t="shared" ref="Q252:S252" si="335">SUM(Q245:Q251)</f>
        <v>2</v>
      </c>
      <c r="R252" s="7">
        <f t="shared" si="335"/>
        <v>42</v>
      </c>
      <c r="S252" s="7">
        <f t="shared" si="335"/>
        <v>42</v>
      </c>
      <c r="T252" s="110" t="s">
        <v>14</v>
      </c>
      <c r="U252" s="90" t="s">
        <v>14</v>
      </c>
      <c r="V252" s="90" t="s">
        <v>14</v>
      </c>
      <c r="W252" s="90" t="s">
        <v>14</v>
      </c>
      <c r="X252" s="94" t="s">
        <v>14</v>
      </c>
    </row>
    <row r="253" spans="1:24" x14ac:dyDescent="0.25">
      <c r="A253" s="93" t="s">
        <v>27</v>
      </c>
      <c r="B253" s="90">
        <v>4</v>
      </c>
      <c r="C253" s="89" t="s">
        <v>14</v>
      </c>
      <c r="D253" s="89" t="s">
        <v>14</v>
      </c>
      <c r="E253" s="89" t="s">
        <v>14</v>
      </c>
      <c r="F253" s="7">
        <f>SUM(F245:F251)</f>
        <v>1</v>
      </c>
      <c r="G253" s="90" t="s">
        <v>14</v>
      </c>
      <c r="H253" s="90" t="s">
        <v>14</v>
      </c>
      <c r="I253" s="90" t="s">
        <v>14</v>
      </c>
      <c r="J253" s="7">
        <f>SUM(J245:J251)</f>
        <v>30</v>
      </c>
      <c r="K253" s="90" t="s">
        <v>14</v>
      </c>
      <c r="L253" s="90" t="s">
        <v>14</v>
      </c>
      <c r="M253" s="90" t="s">
        <v>14</v>
      </c>
      <c r="N253" s="90" t="s">
        <v>14</v>
      </c>
      <c r="O253" s="90" t="s">
        <v>14</v>
      </c>
      <c r="P253" s="7">
        <f>SUM(P245:P251)</f>
        <v>30</v>
      </c>
      <c r="Q253" s="90" t="s">
        <v>14</v>
      </c>
      <c r="R253" s="110" t="s">
        <v>14</v>
      </c>
      <c r="S253" s="110" t="s">
        <v>14</v>
      </c>
      <c r="T253" s="7">
        <f>SUM(T245:T251)</f>
        <v>0</v>
      </c>
      <c r="U253" s="10" t="s">
        <v>14</v>
      </c>
      <c r="V253" s="90" t="s">
        <v>14</v>
      </c>
      <c r="W253" s="90" t="s">
        <v>14</v>
      </c>
      <c r="X253" s="94" t="s">
        <v>14</v>
      </c>
    </row>
    <row r="254" spans="1:24" x14ac:dyDescent="0.25">
      <c r="A254" s="93" t="s">
        <v>93</v>
      </c>
      <c r="B254" s="90">
        <v>4</v>
      </c>
      <c r="C254" s="7">
        <f>SUMIF(H245:H251,"f",C245:C251)</f>
        <v>0</v>
      </c>
      <c r="D254" s="7">
        <f>SUMIF(H245:H251,"f",D245:D251)</f>
        <v>0</v>
      </c>
      <c r="E254" s="7">
        <f>SUMIF(H245:H251,"f",E245:E251)</f>
        <v>0</v>
      </c>
      <c r="F254" s="89" t="s">
        <v>14</v>
      </c>
      <c r="G254" s="90" t="s">
        <v>14</v>
      </c>
      <c r="H254" s="90" t="s">
        <v>14</v>
      </c>
      <c r="I254" s="7">
        <f>SUMIF(H245:H251,"f",I245:I251)</f>
        <v>0</v>
      </c>
      <c r="J254" s="90" t="s">
        <v>14</v>
      </c>
      <c r="K254" s="7">
        <f>SUMIF(H245:H251,"f",K245:K251)</f>
        <v>0</v>
      </c>
      <c r="L254" s="7">
        <f>SUMIF(H245:H251,"f",L245:L251)</f>
        <v>0</v>
      </c>
      <c r="M254" s="7">
        <f>SUMIF(H245:H251,"f",M245:M251)</f>
        <v>0</v>
      </c>
      <c r="N254" s="7">
        <f>SUMIF(H245:H251,"f",N245:N251)</f>
        <v>0</v>
      </c>
      <c r="O254" s="7">
        <f>SUMIF(H245:H251,"f",O245:O251)</f>
        <v>0</v>
      </c>
      <c r="P254" s="90" t="s">
        <v>14</v>
      </c>
      <c r="Q254" s="7">
        <f>SUMIF(H245:H251,"f",Q245:Q251)</f>
        <v>0</v>
      </c>
      <c r="R254" s="7">
        <f>SUMIF(H245:H251,"f",R245:R251)</f>
        <v>0</v>
      </c>
      <c r="S254" s="7">
        <f>SUMIF(H245:H251,"f",S245:S251)</f>
        <v>0</v>
      </c>
      <c r="T254" s="110" t="s">
        <v>14</v>
      </c>
      <c r="U254" s="90" t="s">
        <v>14</v>
      </c>
      <c r="V254" s="90" t="s">
        <v>14</v>
      </c>
      <c r="W254" s="90" t="s">
        <v>14</v>
      </c>
      <c r="X254" s="94" t="s">
        <v>14</v>
      </c>
    </row>
    <row r="255" spans="1:24" x14ac:dyDescent="0.25">
      <c r="A255" s="201" t="s">
        <v>35</v>
      </c>
      <c r="B255" s="202"/>
      <c r="C255" s="202"/>
      <c r="D255" s="202"/>
      <c r="E255" s="202"/>
      <c r="F255" s="202"/>
      <c r="G255" s="202"/>
      <c r="H255" s="202"/>
      <c r="I255" s="202"/>
      <c r="J255" s="202"/>
      <c r="K255" s="202"/>
      <c r="L255" s="202"/>
      <c r="M255" s="202"/>
      <c r="N255" s="202"/>
      <c r="O255" s="202"/>
      <c r="P255" s="202"/>
      <c r="Q255" s="202"/>
      <c r="R255" s="202"/>
      <c r="S255" s="202"/>
      <c r="T255" s="202"/>
      <c r="U255" s="202"/>
      <c r="V255" s="202"/>
      <c r="W255" s="202"/>
      <c r="X255" s="203"/>
    </row>
    <row r="256" spans="1:24" x14ac:dyDescent="0.25">
      <c r="A256" s="92"/>
      <c r="B256" s="68">
        <v>4</v>
      </c>
      <c r="C256" s="73"/>
      <c r="D256" s="89">
        <f t="shared" ref="D256:D257" si="336">IF(C256&gt;0,K256/(I256/C256),0)</f>
        <v>0</v>
      </c>
      <c r="E256" s="89">
        <f t="shared" ref="E256:E257" si="337">IF(C256&gt;0,R256/(I256/C256),0)</f>
        <v>0</v>
      </c>
      <c r="F256" s="74">
        <f t="shared" ref="F256:F257" si="338">IF(U256&gt;0,FLOOR((P256+T256)/U256,0.1),0)</f>
        <v>0</v>
      </c>
      <c r="G256" s="6"/>
      <c r="H256" s="6"/>
      <c r="I256" s="75">
        <f>K256+R256</f>
        <v>0</v>
      </c>
      <c r="J256" s="10">
        <f>P256+T256</f>
        <v>0</v>
      </c>
      <c r="K256" s="75">
        <f>L256+Q256</f>
        <v>0</v>
      </c>
      <c r="L256" s="75">
        <f>M256+N256</f>
        <v>0</v>
      </c>
      <c r="M256" s="68"/>
      <c r="N256" s="76">
        <f t="shared" ref="N256:N257" si="339">O256+P256</f>
        <v>0</v>
      </c>
      <c r="O256" s="68"/>
      <c r="P256" s="68"/>
      <c r="Q256" s="68"/>
      <c r="R256" s="107">
        <f t="shared" ref="R256:R257" si="340">(C256*U256)-K256</f>
        <v>0</v>
      </c>
      <c r="S256" s="111"/>
      <c r="T256" s="112">
        <f t="shared" ref="T256:T257" si="341">R256-S256</f>
        <v>0</v>
      </c>
      <c r="U256" s="104"/>
      <c r="V256" s="72"/>
      <c r="W256" s="72"/>
      <c r="X256" s="95"/>
    </row>
    <row r="257" spans="1:24" x14ac:dyDescent="0.25">
      <c r="A257" s="92"/>
      <c r="B257" s="68">
        <v>4</v>
      </c>
      <c r="C257" s="73"/>
      <c r="D257" s="89">
        <f t="shared" si="336"/>
        <v>0</v>
      </c>
      <c r="E257" s="89">
        <f t="shared" si="337"/>
        <v>0</v>
      </c>
      <c r="F257" s="74">
        <f t="shared" si="338"/>
        <v>0</v>
      </c>
      <c r="G257" s="6"/>
      <c r="H257" s="6"/>
      <c r="I257" s="75">
        <f t="shared" ref="I257" si="342">K257+R257</f>
        <v>0</v>
      </c>
      <c r="J257" s="10">
        <f t="shared" ref="J257" si="343">P257+T257</f>
        <v>0</v>
      </c>
      <c r="K257" s="75">
        <f t="shared" ref="K257" si="344">L257+Q257</f>
        <v>0</v>
      </c>
      <c r="L257" s="75">
        <f t="shared" ref="L257" si="345">M257+N257</f>
        <v>0</v>
      </c>
      <c r="M257" s="68"/>
      <c r="N257" s="76">
        <f t="shared" si="339"/>
        <v>0</v>
      </c>
      <c r="O257" s="68"/>
      <c r="P257" s="68"/>
      <c r="Q257" s="68"/>
      <c r="R257" s="107">
        <f t="shared" si="340"/>
        <v>0</v>
      </c>
      <c r="S257" s="111"/>
      <c r="T257" s="112">
        <f t="shared" si="341"/>
        <v>0</v>
      </c>
      <c r="U257" s="104"/>
      <c r="V257" s="72"/>
      <c r="W257" s="72"/>
      <c r="X257" s="95"/>
    </row>
    <row r="258" spans="1:24" x14ac:dyDescent="0.25">
      <c r="A258" s="93" t="s">
        <v>92</v>
      </c>
      <c r="B258" s="90">
        <v>4</v>
      </c>
      <c r="C258" s="7">
        <f>SUM(C256:C257)</f>
        <v>0</v>
      </c>
      <c r="D258" s="7">
        <f>SUM(D256:D257)</f>
        <v>0</v>
      </c>
      <c r="E258" s="7">
        <f>SUM(E256:E257)</f>
        <v>0</v>
      </c>
      <c r="F258" s="89" t="s">
        <v>14</v>
      </c>
      <c r="G258" s="90" t="s">
        <v>14</v>
      </c>
      <c r="H258" s="90" t="s">
        <v>14</v>
      </c>
      <c r="I258" s="7">
        <f>SUM(I256:I257)</f>
        <v>0</v>
      </c>
      <c r="J258" s="89" t="s">
        <v>14</v>
      </c>
      <c r="K258" s="7">
        <f>SUM(K256:K257)</f>
        <v>0</v>
      </c>
      <c r="L258" s="7">
        <f>SUM(L256:L257)</f>
        <v>0</v>
      </c>
      <c r="M258" s="7">
        <f>SUM(M256:M257)</f>
        <v>0</v>
      </c>
      <c r="N258" s="7">
        <f>SUM(N256:N257)</f>
        <v>0</v>
      </c>
      <c r="O258" s="7">
        <f>SUM(O256:O257)</f>
        <v>0</v>
      </c>
      <c r="P258" s="89" t="s">
        <v>14</v>
      </c>
      <c r="Q258" s="7">
        <f>SUM(Q256:Q257)</f>
        <v>0</v>
      </c>
      <c r="R258" s="7">
        <f>SUM(R256:R257)</f>
        <v>0</v>
      </c>
      <c r="S258" s="7">
        <f>SUM(S256:S257)</f>
        <v>0</v>
      </c>
      <c r="T258" s="110" t="s">
        <v>14</v>
      </c>
      <c r="U258" s="90" t="s">
        <v>14</v>
      </c>
      <c r="V258" s="90" t="s">
        <v>14</v>
      </c>
      <c r="W258" s="90" t="s">
        <v>14</v>
      </c>
      <c r="X258" s="94" t="s">
        <v>14</v>
      </c>
    </row>
    <row r="259" spans="1:24" x14ac:dyDescent="0.25">
      <c r="A259" s="93" t="s">
        <v>27</v>
      </c>
      <c r="B259" s="90">
        <v>4</v>
      </c>
      <c r="C259" s="89" t="s">
        <v>14</v>
      </c>
      <c r="D259" s="89" t="s">
        <v>14</v>
      </c>
      <c r="E259" s="89" t="s">
        <v>14</v>
      </c>
      <c r="F259" s="7">
        <f>SUM(F256:F257)</f>
        <v>0</v>
      </c>
      <c r="G259" s="90" t="s">
        <v>14</v>
      </c>
      <c r="H259" s="90" t="s">
        <v>14</v>
      </c>
      <c r="I259" s="90" t="s">
        <v>14</v>
      </c>
      <c r="J259" s="7">
        <f>SUM(J256:J257)</f>
        <v>0</v>
      </c>
      <c r="K259" s="90" t="s">
        <v>14</v>
      </c>
      <c r="L259" s="90" t="s">
        <v>14</v>
      </c>
      <c r="M259" s="90" t="s">
        <v>14</v>
      </c>
      <c r="N259" s="90" t="s">
        <v>14</v>
      </c>
      <c r="O259" s="90" t="s">
        <v>14</v>
      </c>
      <c r="P259" s="7">
        <f>SUM(P256:P257)</f>
        <v>0</v>
      </c>
      <c r="Q259" s="90" t="s">
        <v>14</v>
      </c>
      <c r="R259" s="110" t="s">
        <v>14</v>
      </c>
      <c r="S259" s="110" t="s">
        <v>14</v>
      </c>
      <c r="T259" s="7">
        <f>SUM(T256:T257)</f>
        <v>0</v>
      </c>
      <c r="U259" s="10" t="s">
        <v>14</v>
      </c>
      <c r="V259" s="90" t="s">
        <v>14</v>
      </c>
      <c r="W259" s="90" t="s">
        <v>14</v>
      </c>
      <c r="X259" s="94" t="s">
        <v>14</v>
      </c>
    </row>
    <row r="260" spans="1:24" x14ac:dyDescent="0.25">
      <c r="A260" s="93" t="s">
        <v>93</v>
      </c>
      <c r="B260" s="90">
        <v>4</v>
      </c>
      <c r="C260" s="7">
        <f>SUMIF(H256:H257,"f",C256:C257)</f>
        <v>0</v>
      </c>
      <c r="D260" s="7">
        <f>SUMIF(H256:H257,"f",D256:D257)</f>
        <v>0</v>
      </c>
      <c r="E260" s="7">
        <f>SUMIF(H256:H257,"f",E256:E257)</f>
        <v>0</v>
      </c>
      <c r="F260" s="89" t="s">
        <v>14</v>
      </c>
      <c r="G260" s="90" t="s">
        <v>14</v>
      </c>
      <c r="H260" s="90" t="s">
        <v>14</v>
      </c>
      <c r="I260" s="7">
        <f>SUMIF(H256:H257,"f",I256:I257)</f>
        <v>0</v>
      </c>
      <c r="J260" s="90" t="s">
        <v>14</v>
      </c>
      <c r="K260" s="7">
        <f>SUMIF(H256:H257,"f",K256:K257)</f>
        <v>0</v>
      </c>
      <c r="L260" s="7">
        <f>SUMIF(H256:H257,"f",L256:L257)</f>
        <v>0</v>
      </c>
      <c r="M260" s="7">
        <f>SUMIF(H256:H257,"f",M256:M257)</f>
        <v>0</v>
      </c>
      <c r="N260" s="7">
        <f>SUMIF(H256:H257,"f",N256:N257)</f>
        <v>0</v>
      </c>
      <c r="O260" s="7">
        <f>SUMIF(H256:H257,"f",O256:O257)</f>
        <v>0</v>
      </c>
      <c r="P260" s="90" t="s">
        <v>14</v>
      </c>
      <c r="Q260" s="7">
        <f>SUMIF(H256:H257,"f",Q256:Q257)</f>
        <v>0</v>
      </c>
      <c r="R260" s="7">
        <f>SUMIF(H256:H257,"f",R256:R257)</f>
        <v>0</v>
      </c>
      <c r="S260" s="7">
        <f>SUMIF(H256:H257,"f",S256:S257)</f>
        <v>0</v>
      </c>
      <c r="T260" s="110" t="s">
        <v>14</v>
      </c>
      <c r="U260" s="90" t="s">
        <v>14</v>
      </c>
      <c r="V260" s="90" t="s">
        <v>14</v>
      </c>
      <c r="W260" s="90" t="s">
        <v>14</v>
      </c>
      <c r="X260" s="94" t="s">
        <v>14</v>
      </c>
    </row>
    <row r="261" spans="1:24" x14ac:dyDescent="0.25">
      <c r="A261" s="201" t="s">
        <v>33</v>
      </c>
      <c r="B261" s="202"/>
      <c r="C261" s="202"/>
      <c r="D261" s="202"/>
      <c r="E261" s="202"/>
      <c r="F261" s="202"/>
      <c r="G261" s="202"/>
      <c r="H261" s="202"/>
      <c r="I261" s="202"/>
      <c r="J261" s="202"/>
      <c r="K261" s="202"/>
      <c r="L261" s="202"/>
      <c r="M261" s="202"/>
      <c r="N261" s="202"/>
      <c r="O261" s="202"/>
      <c r="P261" s="202"/>
      <c r="Q261" s="202"/>
      <c r="R261" s="202"/>
      <c r="S261" s="202"/>
      <c r="T261" s="202"/>
      <c r="U261" s="202"/>
      <c r="V261" s="202"/>
      <c r="W261" s="202"/>
      <c r="X261" s="203"/>
    </row>
    <row r="262" spans="1:24" x14ac:dyDescent="0.25">
      <c r="A262" s="92"/>
      <c r="B262" s="68">
        <v>4</v>
      </c>
      <c r="C262" s="73"/>
      <c r="D262" s="89">
        <f t="shared" ref="D262:D263" si="346">IF(C262&gt;0,K262/(I262/C262),0)</f>
        <v>0</v>
      </c>
      <c r="E262" s="89">
        <f t="shared" ref="E262:E263" si="347">IF(C262&gt;0,R262/(I262/C262),0)</f>
        <v>0</v>
      </c>
      <c r="F262" s="74">
        <f t="shared" ref="F262:F263" si="348">IF(U262&gt;0,FLOOR((P262+T262)/U262,0.1),0)</f>
        <v>0</v>
      </c>
      <c r="G262" s="6"/>
      <c r="H262" s="6"/>
      <c r="I262" s="75">
        <f>K262+R262</f>
        <v>0</v>
      </c>
      <c r="J262" s="10">
        <f>P262+T262</f>
        <v>0</v>
      </c>
      <c r="K262" s="75">
        <f>L262+Q262</f>
        <v>0</v>
      </c>
      <c r="L262" s="75">
        <f>M262+N262</f>
        <v>0</v>
      </c>
      <c r="M262" s="68"/>
      <c r="N262" s="76">
        <f t="shared" ref="N262:N263" si="349">O262+P262</f>
        <v>0</v>
      </c>
      <c r="O262" s="68"/>
      <c r="P262" s="68"/>
      <c r="Q262" s="68"/>
      <c r="R262" s="107">
        <f t="shared" ref="R262:R263" si="350">(C262*U262)-K262</f>
        <v>0</v>
      </c>
      <c r="S262" s="111"/>
      <c r="T262" s="112">
        <f t="shared" ref="T262:T263" si="351">R262-S262</f>
        <v>0</v>
      </c>
      <c r="U262" s="104"/>
      <c r="V262" s="72"/>
      <c r="W262" s="72"/>
      <c r="X262" s="95"/>
    </row>
    <row r="263" spans="1:24" x14ac:dyDescent="0.25">
      <c r="A263" s="92"/>
      <c r="B263" s="68">
        <v>4</v>
      </c>
      <c r="C263" s="73"/>
      <c r="D263" s="89">
        <f t="shared" si="346"/>
        <v>0</v>
      </c>
      <c r="E263" s="89">
        <f t="shared" si="347"/>
        <v>0</v>
      </c>
      <c r="F263" s="74">
        <f t="shared" si="348"/>
        <v>0</v>
      </c>
      <c r="G263" s="6"/>
      <c r="H263" s="6"/>
      <c r="I263" s="75">
        <f t="shared" ref="I263" si="352">K263+R263</f>
        <v>0</v>
      </c>
      <c r="J263" s="10">
        <f t="shared" ref="J263" si="353">P263+T263</f>
        <v>0</v>
      </c>
      <c r="K263" s="75">
        <f t="shared" ref="K263" si="354">L263+Q263</f>
        <v>0</v>
      </c>
      <c r="L263" s="75">
        <f t="shared" ref="L263" si="355">M263+N263</f>
        <v>0</v>
      </c>
      <c r="M263" s="68"/>
      <c r="N263" s="76">
        <f t="shared" si="349"/>
        <v>0</v>
      </c>
      <c r="O263" s="68"/>
      <c r="P263" s="68"/>
      <c r="Q263" s="68"/>
      <c r="R263" s="107">
        <f t="shared" si="350"/>
        <v>0</v>
      </c>
      <c r="S263" s="111"/>
      <c r="T263" s="112">
        <f t="shared" si="351"/>
        <v>0</v>
      </c>
      <c r="U263" s="104"/>
      <c r="V263" s="72"/>
      <c r="W263" s="72"/>
      <c r="X263" s="95"/>
    </row>
    <row r="264" spans="1:24" x14ac:dyDescent="0.25">
      <c r="A264" s="93" t="s">
        <v>92</v>
      </c>
      <c r="B264" s="90">
        <v>4</v>
      </c>
      <c r="C264" s="7">
        <f>SUM(C262:C263)</f>
        <v>0</v>
      </c>
      <c r="D264" s="7">
        <f>SUM(D262:D263)</f>
        <v>0</v>
      </c>
      <c r="E264" s="7">
        <f>SUM(E262:E263)</f>
        <v>0</v>
      </c>
      <c r="F264" s="89" t="s">
        <v>14</v>
      </c>
      <c r="G264" s="90" t="s">
        <v>14</v>
      </c>
      <c r="H264" s="90" t="s">
        <v>14</v>
      </c>
      <c r="I264" s="7">
        <f>SUM(I262:I263)</f>
        <v>0</v>
      </c>
      <c r="J264" s="89" t="s">
        <v>14</v>
      </c>
      <c r="K264" s="7">
        <f>SUM(K262:K263)</f>
        <v>0</v>
      </c>
      <c r="L264" s="7">
        <f>SUM(L262:L263)</f>
        <v>0</v>
      </c>
      <c r="M264" s="7">
        <f>SUM(M262:M263)</f>
        <v>0</v>
      </c>
      <c r="N264" s="7">
        <f>SUM(N262:N263)</f>
        <v>0</v>
      </c>
      <c r="O264" s="7">
        <f>SUM(O262:O263)</f>
        <v>0</v>
      </c>
      <c r="P264" s="89" t="s">
        <v>14</v>
      </c>
      <c r="Q264" s="7">
        <f>SUM(Q262:Q263)</f>
        <v>0</v>
      </c>
      <c r="R264" s="7">
        <f>SUM(R262:R263)</f>
        <v>0</v>
      </c>
      <c r="S264" s="7">
        <f>SUM(S262:S263)</f>
        <v>0</v>
      </c>
      <c r="T264" s="110" t="s">
        <v>14</v>
      </c>
      <c r="U264" s="90" t="s">
        <v>14</v>
      </c>
      <c r="V264" s="90" t="s">
        <v>14</v>
      </c>
      <c r="W264" s="90" t="s">
        <v>14</v>
      </c>
      <c r="X264" s="94" t="s">
        <v>14</v>
      </c>
    </row>
    <row r="265" spans="1:24" x14ac:dyDescent="0.25">
      <c r="A265" s="93" t="s">
        <v>27</v>
      </c>
      <c r="B265" s="90">
        <v>4</v>
      </c>
      <c r="C265" s="89" t="s">
        <v>14</v>
      </c>
      <c r="D265" s="89" t="s">
        <v>14</v>
      </c>
      <c r="E265" s="89" t="s">
        <v>14</v>
      </c>
      <c r="F265" s="7">
        <f>SUM(F262:F263)</f>
        <v>0</v>
      </c>
      <c r="G265" s="90" t="s">
        <v>14</v>
      </c>
      <c r="H265" s="90" t="s">
        <v>14</v>
      </c>
      <c r="I265" s="90" t="s">
        <v>14</v>
      </c>
      <c r="J265" s="7">
        <f>SUM(J262:J263)</f>
        <v>0</v>
      </c>
      <c r="K265" s="90" t="s">
        <v>14</v>
      </c>
      <c r="L265" s="90" t="s">
        <v>14</v>
      </c>
      <c r="M265" s="90" t="s">
        <v>14</v>
      </c>
      <c r="N265" s="90" t="s">
        <v>14</v>
      </c>
      <c r="O265" s="90" t="s">
        <v>14</v>
      </c>
      <c r="P265" s="7">
        <f>SUM(P262:P263)</f>
        <v>0</v>
      </c>
      <c r="Q265" s="90" t="s">
        <v>14</v>
      </c>
      <c r="R265" s="110" t="s">
        <v>14</v>
      </c>
      <c r="S265" s="110" t="s">
        <v>14</v>
      </c>
      <c r="T265" s="7">
        <f>SUM(T262:T263)</f>
        <v>0</v>
      </c>
      <c r="U265" s="10" t="s">
        <v>14</v>
      </c>
      <c r="V265" s="90" t="s">
        <v>14</v>
      </c>
      <c r="W265" s="90" t="s">
        <v>14</v>
      </c>
      <c r="X265" s="94" t="s">
        <v>14</v>
      </c>
    </row>
    <row r="266" spans="1:24" x14ac:dyDescent="0.25">
      <c r="A266" s="93" t="s">
        <v>93</v>
      </c>
      <c r="B266" s="90">
        <v>4</v>
      </c>
      <c r="C266" s="7">
        <f>SUMIF(H262:H263,"f",C262:C263)</f>
        <v>0</v>
      </c>
      <c r="D266" s="7">
        <f>SUMIF(H262:H263,"f",D262:D263)</f>
        <v>0</v>
      </c>
      <c r="E266" s="7">
        <f>SUMIF(H262:H263,"f",E262:E263)</f>
        <v>0</v>
      </c>
      <c r="F266" s="89" t="s">
        <v>14</v>
      </c>
      <c r="G266" s="90" t="s">
        <v>14</v>
      </c>
      <c r="H266" s="90" t="s">
        <v>14</v>
      </c>
      <c r="I266" s="7">
        <f>SUMIF(H262:H263,"f",I262:I263)</f>
        <v>0</v>
      </c>
      <c r="J266" s="90" t="s">
        <v>14</v>
      </c>
      <c r="K266" s="7">
        <f>SUMIF(H262:H263,"f",K262:K263)</f>
        <v>0</v>
      </c>
      <c r="L266" s="7">
        <f>SUMIF(H262:H263,"f",L262:L263)</f>
        <v>0</v>
      </c>
      <c r="M266" s="7">
        <f>SUMIF(H262:H263,"f",M262:M263)</f>
        <v>0</v>
      </c>
      <c r="N266" s="7">
        <f>SUMIF(H262:H263,"f",N262:N263)</f>
        <v>0</v>
      </c>
      <c r="O266" s="7">
        <f>SUMIF(H262:H263,"f",O262:O263)</f>
        <v>0</v>
      </c>
      <c r="P266" s="90" t="s">
        <v>14</v>
      </c>
      <c r="Q266" s="7">
        <f>SUMIF(H262:H263,"f",Q262:Q263)</f>
        <v>0</v>
      </c>
      <c r="R266" s="7">
        <f>SUMIF(H262:H263,"f",R262:R263)</f>
        <v>0</v>
      </c>
      <c r="S266" s="7">
        <f>SUMIF(H262:H263,"f",S262:S263)</f>
        <v>0</v>
      </c>
      <c r="T266" s="110" t="s">
        <v>14</v>
      </c>
      <c r="U266" s="90" t="s">
        <v>14</v>
      </c>
      <c r="V266" s="90" t="s">
        <v>14</v>
      </c>
      <c r="W266" s="90" t="s">
        <v>14</v>
      </c>
      <c r="X266" s="94" t="s">
        <v>14</v>
      </c>
    </row>
    <row r="267" spans="1:24" x14ac:dyDescent="0.25">
      <c r="A267" s="201" t="s">
        <v>34</v>
      </c>
      <c r="B267" s="202"/>
      <c r="C267" s="202"/>
      <c r="D267" s="202"/>
      <c r="E267" s="202"/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2"/>
      <c r="R267" s="202"/>
      <c r="S267" s="202"/>
      <c r="T267" s="202"/>
      <c r="U267" s="202"/>
      <c r="V267" s="202"/>
      <c r="W267" s="202"/>
      <c r="X267" s="203"/>
    </row>
    <row r="268" spans="1:24" x14ac:dyDescent="0.25">
      <c r="A268" s="92"/>
      <c r="B268" s="68">
        <v>4</v>
      </c>
      <c r="C268" s="73"/>
      <c r="D268" s="89">
        <f t="shared" ref="D268:D269" si="356">IF(C268&gt;0,K268/(I268/C268),0)</f>
        <v>0</v>
      </c>
      <c r="E268" s="89">
        <f t="shared" ref="E268:E269" si="357">IF(C268&gt;0,R268/(I268/C268),0)</f>
        <v>0</v>
      </c>
      <c r="F268" s="74">
        <f t="shared" ref="F268:F269" si="358">IF(U268&gt;0,FLOOR((P268+T268)/U268,0.1),0)</f>
        <v>0</v>
      </c>
      <c r="G268" s="6"/>
      <c r="H268" s="6"/>
      <c r="I268" s="75">
        <f>K268+R268</f>
        <v>0</v>
      </c>
      <c r="J268" s="10">
        <f>P268+T268</f>
        <v>0</v>
      </c>
      <c r="K268" s="75">
        <f>L268+Q268</f>
        <v>0</v>
      </c>
      <c r="L268" s="75">
        <f>M268+N268</f>
        <v>0</v>
      </c>
      <c r="M268" s="68"/>
      <c r="N268" s="76">
        <f t="shared" ref="N268:N269" si="359">O268+P268</f>
        <v>0</v>
      </c>
      <c r="O268" s="68"/>
      <c r="P268" s="68"/>
      <c r="Q268" s="68"/>
      <c r="R268" s="107">
        <f t="shared" ref="R268:R269" si="360">(C268*U268)-K268</f>
        <v>0</v>
      </c>
      <c r="S268" s="111"/>
      <c r="T268" s="112">
        <f t="shared" ref="T268:T269" si="361">R268-S268</f>
        <v>0</v>
      </c>
      <c r="U268" s="104"/>
      <c r="V268" s="72"/>
      <c r="W268" s="72"/>
      <c r="X268" s="95"/>
    </row>
    <row r="269" spans="1:24" x14ac:dyDescent="0.25">
      <c r="A269" s="92"/>
      <c r="B269" s="68">
        <v>4</v>
      </c>
      <c r="C269" s="73"/>
      <c r="D269" s="89">
        <f t="shared" si="356"/>
        <v>0</v>
      </c>
      <c r="E269" s="89">
        <f t="shared" si="357"/>
        <v>0</v>
      </c>
      <c r="F269" s="74">
        <f t="shared" si="358"/>
        <v>0</v>
      </c>
      <c r="G269" s="6"/>
      <c r="H269" s="6"/>
      <c r="I269" s="75">
        <f t="shared" ref="I269" si="362">K269+R269</f>
        <v>0</v>
      </c>
      <c r="J269" s="10">
        <f t="shared" ref="J269" si="363">P269+T269</f>
        <v>0</v>
      </c>
      <c r="K269" s="75">
        <f t="shared" ref="K269" si="364">L269+Q269</f>
        <v>0</v>
      </c>
      <c r="L269" s="75">
        <f t="shared" ref="L269" si="365">M269+N269</f>
        <v>0</v>
      </c>
      <c r="M269" s="68"/>
      <c r="N269" s="76">
        <f t="shared" si="359"/>
        <v>0</v>
      </c>
      <c r="O269" s="68"/>
      <c r="P269" s="68"/>
      <c r="Q269" s="68"/>
      <c r="R269" s="107">
        <f t="shared" si="360"/>
        <v>0</v>
      </c>
      <c r="S269" s="111"/>
      <c r="T269" s="112">
        <f t="shared" si="361"/>
        <v>0</v>
      </c>
      <c r="U269" s="104"/>
      <c r="V269" s="72"/>
      <c r="W269" s="72"/>
      <c r="X269" s="95"/>
    </row>
    <row r="270" spans="1:24" x14ac:dyDescent="0.25">
      <c r="A270" s="93" t="s">
        <v>92</v>
      </c>
      <c r="B270" s="90">
        <v>4</v>
      </c>
      <c r="C270" s="7">
        <f>SUM(C268:C269)</f>
        <v>0</v>
      </c>
      <c r="D270" s="7">
        <f>SUM(D268:D269)</f>
        <v>0</v>
      </c>
      <c r="E270" s="7">
        <f>SUM(E268:E269)</f>
        <v>0</v>
      </c>
      <c r="F270" s="89" t="s">
        <v>14</v>
      </c>
      <c r="G270" s="90" t="s">
        <v>14</v>
      </c>
      <c r="H270" s="90" t="s">
        <v>14</v>
      </c>
      <c r="I270" s="7">
        <f>SUM(I268:I269)</f>
        <v>0</v>
      </c>
      <c r="J270" s="89" t="s">
        <v>14</v>
      </c>
      <c r="K270" s="7">
        <f>SUM(K268:K269)</f>
        <v>0</v>
      </c>
      <c r="L270" s="7">
        <f>SUM(L268:L269)</f>
        <v>0</v>
      </c>
      <c r="M270" s="7">
        <f>SUM(M268:M269)</f>
        <v>0</v>
      </c>
      <c r="N270" s="7">
        <f>SUM(N268:N269)</f>
        <v>0</v>
      </c>
      <c r="O270" s="7">
        <f>SUM(O268:O269)</f>
        <v>0</v>
      </c>
      <c r="P270" s="89" t="s">
        <v>14</v>
      </c>
      <c r="Q270" s="7">
        <f>SUM(Q268:Q269)</f>
        <v>0</v>
      </c>
      <c r="R270" s="7">
        <f>SUM(R268:R269)</f>
        <v>0</v>
      </c>
      <c r="S270" s="7">
        <f>SUM(S268:S269)</f>
        <v>0</v>
      </c>
      <c r="T270" s="110" t="s">
        <v>14</v>
      </c>
      <c r="U270" s="90" t="s">
        <v>14</v>
      </c>
      <c r="V270" s="90" t="s">
        <v>14</v>
      </c>
      <c r="W270" s="90" t="s">
        <v>14</v>
      </c>
      <c r="X270" s="94" t="s">
        <v>14</v>
      </c>
    </row>
    <row r="271" spans="1:24" x14ac:dyDescent="0.25">
      <c r="A271" s="93" t="s">
        <v>27</v>
      </c>
      <c r="B271" s="90">
        <v>4</v>
      </c>
      <c r="C271" s="89" t="s">
        <v>14</v>
      </c>
      <c r="D271" s="89" t="s">
        <v>14</v>
      </c>
      <c r="E271" s="89" t="s">
        <v>14</v>
      </c>
      <c r="F271" s="7">
        <f>SUM(F268:F269)</f>
        <v>0</v>
      </c>
      <c r="G271" s="90" t="s">
        <v>14</v>
      </c>
      <c r="H271" s="90" t="s">
        <v>14</v>
      </c>
      <c r="I271" s="90" t="s">
        <v>14</v>
      </c>
      <c r="J271" s="7">
        <f>SUM(J268:J269)</f>
        <v>0</v>
      </c>
      <c r="K271" s="90" t="s">
        <v>14</v>
      </c>
      <c r="L271" s="90" t="s">
        <v>14</v>
      </c>
      <c r="M271" s="90" t="s">
        <v>14</v>
      </c>
      <c r="N271" s="90" t="s">
        <v>14</v>
      </c>
      <c r="O271" s="90" t="s">
        <v>14</v>
      </c>
      <c r="P271" s="7">
        <f>SUM(P268:P269)</f>
        <v>0</v>
      </c>
      <c r="Q271" s="90" t="s">
        <v>14</v>
      </c>
      <c r="R271" s="110" t="s">
        <v>14</v>
      </c>
      <c r="S271" s="110" t="s">
        <v>14</v>
      </c>
      <c r="T271" s="7">
        <f>SUM(T268:T269)</f>
        <v>0</v>
      </c>
      <c r="U271" s="10" t="s">
        <v>14</v>
      </c>
      <c r="V271" s="90" t="s">
        <v>14</v>
      </c>
      <c r="W271" s="90" t="s">
        <v>14</v>
      </c>
      <c r="X271" s="94" t="s">
        <v>14</v>
      </c>
    </row>
    <row r="272" spans="1:24" x14ac:dyDescent="0.25">
      <c r="A272" s="93" t="s">
        <v>93</v>
      </c>
      <c r="B272" s="90">
        <v>4</v>
      </c>
      <c r="C272" s="7">
        <f>SUMIF(H268:H269,"f",C268:C269)</f>
        <v>0</v>
      </c>
      <c r="D272" s="7">
        <f>SUMIF(H268:H269,"f",D268:D269)</f>
        <v>0</v>
      </c>
      <c r="E272" s="7">
        <f>SUMIF(H268:H269,"f",E268:E269)</f>
        <v>0</v>
      </c>
      <c r="F272" s="89" t="s">
        <v>14</v>
      </c>
      <c r="G272" s="90" t="s">
        <v>14</v>
      </c>
      <c r="H272" s="90" t="s">
        <v>14</v>
      </c>
      <c r="I272" s="7">
        <f>SUMIF(H268:H269,"f",I268:I269)</f>
        <v>0</v>
      </c>
      <c r="J272" s="90" t="s">
        <v>14</v>
      </c>
      <c r="K272" s="7">
        <f>SUMIF(H268:H269,"f",K268:K269)</f>
        <v>0</v>
      </c>
      <c r="L272" s="7">
        <f>SUMIF(H268:H269,"f",L268:L269)</f>
        <v>0</v>
      </c>
      <c r="M272" s="7">
        <f>SUMIF(H268:H269,"f",M268:M269)</f>
        <v>0</v>
      </c>
      <c r="N272" s="7">
        <f>SUMIF(H268:H269,"f",N268:N269)</f>
        <v>0</v>
      </c>
      <c r="O272" s="7">
        <f>SUMIF(H268:H269,"f",O268:O269)</f>
        <v>0</v>
      </c>
      <c r="P272" s="90" t="s">
        <v>14</v>
      </c>
      <c r="Q272" s="7">
        <f>SUMIF(H268:H269,"f",Q268:Q269)</f>
        <v>0</v>
      </c>
      <c r="R272" s="7">
        <f>SUMIF(H268:H269,"f",R268:R269)</f>
        <v>0</v>
      </c>
      <c r="S272" s="7">
        <f>SUMIF(H268:H269,"f",S268:S269)</f>
        <v>0</v>
      </c>
      <c r="T272" s="110" t="s">
        <v>14</v>
      </c>
      <c r="U272" s="90" t="s">
        <v>14</v>
      </c>
      <c r="V272" s="90" t="s">
        <v>14</v>
      </c>
      <c r="W272" s="90" t="s">
        <v>14</v>
      </c>
      <c r="X272" s="94" t="s">
        <v>14</v>
      </c>
    </row>
    <row r="273" spans="1:24" s="11" customFormat="1" ht="17.25" x14ac:dyDescent="0.3">
      <c r="A273" s="96" t="s">
        <v>90</v>
      </c>
      <c r="B273" s="78">
        <v>4</v>
      </c>
      <c r="C273" s="79">
        <f>SUM(C216,C227,C241,C252,C258,C264,C270)</f>
        <v>30</v>
      </c>
      <c r="D273" s="79">
        <f>SUM(D216,D227,D241,D252,D258,D264,D270)</f>
        <v>16.838241758241757</v>
      </c>
      <c r="E273" s="79">
        <f>SUM(E216,E227,E241,E252,E258,E264,E270)</f>
        <v>13.161758241758243</v>
      </c>
      <c r="F273" s="79">
        <f>SUM(F217,F228,F242,F253,F259,F265,F271)</f>
        <v>11.4</v>
      </c>
      <c r="G273" s="80" t="s">
        <v>14</v>
      </c>
      <c r="H273" s="80" t="s">
        <v>14</v>
      </c>
      <c r="I273" s="79">
        <f>SUM(I216,I227,I241,I252,I258,I264,I270)</f>
        <v>833</v>
      </c>
      <c r="J273" s="79">
        <f>SUM(J217,J228,J242,J253,J259,J265,J271)</f>
        <v>348</v>
      </c>
      <c r="K273" s="79">
        <f>SUM(K216,K227,K241,K252,K258,K264,K270)</f>
        <v>480</v>
      </c>
      <c r="L273" s="79">
        <f>SUM(L216,L227,L241,L252,L258,L264,L270)</f>
        <v>460</v>
      </c>
      <c r="M273" s="79">
        <f>SUM(M216,M227,M241,M252,M258,M264,M270)</f>
        <v>132</v>
      </c>
      <c r="N273" s="79">
        <f>SUM(N216,N227,N241,N252,N258,N264,N270)</f>
        <v>328</v>
      </c>
      <c r="O273" s="79">
        <f>SUM(O216,O227,O241,O252,O258,O264,O270)</f>
        <v>10</v>
      </c>
      <c r="P273" s="79">
        <f>SUM(P217,P228,P242,P253,P259,P265,P271)</f>
        <v>318</v>
      </c>
      <c r="Q273" s="79">
        <f>SUM(Q216,Q227,Q241,Q252,Q258,Q264,Q270)</f>
        <v>20</v>
      </c>
      <c r="R273" s="79">
        <f>SUM(R216,R227,R241,R252,R258,R264,R270)</f>
        <v>353</v>
      </c>
      <c r="S273" s="79">
        <f>SUM(S216,S227,S241,S252,S258,S264,S270)</f>
        <v>323</v>
      </c>
      <c r="T273" s="79">
        <f>SUM(T217,T228,T242,T253,T259,T265,T271)</f>
        <v>30</v>
      </c>
      <c r="U273" s="80" t="s">
        <v>14</v>
      </c>
      <c r="V273" s="80" t="s">
        <v>14</v>
      </c>
      <c r="W273" s="80" t="s">
        <v>14</v>
      </c>
      <c r="X273" s="97" t="s">
        <v>14</v>
      </c>
    </row>
    <row r="274" spans="1:24" s="11" customFormat="1" ht="17.25" x14ac:dyDescent="0.3">
      <c r="A274" s="99" t="s">
        <v>98</v>
      </c>
      <c r="B274" s="81" t="s">
        <v>14</v>
      </c>
      <c r="C274" s="82">
        <f>C273+C209</f>
        <v>60</v>
      </c>
      <c r="D274" s="82">
        <f>D273+D209</f>
        <v>33.055641025641023</v>
      </c>
      <c r="E274" s="82">
        <f>E273+E209</f>
        <v>26.944358974358977</v>
      </c>
      <c r="F274" s="82">
        <f>F273+F209</f>
        <v>19.899999999999999</v>
      </c>
      <c r="G274" s="83" t="s">
        <v>14</v>
      </c>
      <c r="H274" s="83" t="s">
        <v>14</v>
      </c>
      <c r="I274" s="82">
        <f t="shared" ref="I274:T274" si="366">I273+I209</f>
        <v>1613</v>
      </c>
      <c r="J274" s="82">
        <f t="shared" si="366"/>
        <v>578</v>
      </c>
      <c r="K274" s="82">
        <f t="shared" si="366"/>
        <v>902</v>
      </c>
      <c r="L274" s="82">
        <f t="shared" si="366"/>
        <v>855</v>
      </c>
      <c r="M274" s="82">
        <f t="shared" si="366"/>
        <v>262</v>
      </c>
      <c r="N274" s="82">
        <f t="shared" si="366"/>
        <v>593</v>
      </c>
      <c r="O274" s="82">
        <f t="shared" si="366"/>
        <v>50</v>
      </c>
      <c r="P274" s="82">
        <f t="shared" si="366"/>
        <v>543</v>
      </c>
      <c r="Q274" s="82">
        <f t="shared" si="366"/>
        <v>47</v>
      </c>
      <c r="R274" s="82">
        <f t="shared" si="366"/>
        <v>711</v>
      </c>
      <c r="S274" s="82">
        <f t="shared" si="366"/>
        <v>676</v>
      </c>
      <c r="T274" s="82">
        <f t="shared" si="366"/>
        <v>35</v>
      </c>
      <c r="U274" s="83" t="s">
        <v>14</v>
      </c>
      <c r="V274" s="83" t="s">
        <v>14</v>
      </c>
      <c r="W274" s="83" t="s">
        <v>14</v>
      </c>
      <c r="X274" s="100" t="s">
        <v>14</v>
      </c>
    </row>
    <row r="275" spans="1:24" ht="25.35" customHeight="1" x14ac:dyDescent="0.25">
      <c r="A275" s="204" t="s">
        <v>100</v>
      </c>
      <c r="B275" s="205"/>
      <c r="C275" s="205"/>
      <c r="D275" s="205"/>
      <c r="E275" s="205"/>
      <c r="F275" s="205"/>
      <c r="G275" s="205"/>
      <c r="H275" s="205"/>
      <c r="I275" s="205"/>
      <c r="J275" s="205"/>
      <c r="K275" s="205"/>
      <c r="L275" s="205"/>
      <c r="M275" s="205"/>
      <c r="N275" s="205"/>
      <c r="O275" s="205"/>
      <c r="P275" s="205"/>
      <c r="Q275" s="205"/>
      <c r="R275" s="205"/>
      <c r="S275" s="205"/>
      <c r="T275" s="205"/>
      <c r="U275" s="205"/>
      <c r="V275" s="205"/>
      <c r="W275" s="205"/>
      <c r="X275" s="206"/>
    </row>
    <row r="276" spans="1:24" ht="25.35" customHeight="1" x14ac:dyDescent="0.25">
      <c r="A276" s="207" t="s">
        <v>101</v>
      </c>
      <c r="B276" s="208"/>
      <c r="C276" s="208"/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9"/>
    </row>
    <row r="277" spans="1:24" x14ac:dyDescent="0.25">
      <c r="A277" s="201" t="s">
        <v>29</v>
      </c>
      <c r="B277" s="202"/>
      <c r="C277" s="202"/>
      <c r="D277" s="202"/>
      <c r="E277" s="202"/>
      <c r="F277" s="202"/>
      <c r="G277" s="202"/>
      <c r="H277" s="202"/>
      <c r="I277" s="202"/>
      <c r="J277" s="202"/>
      <c r="K277" s="202"/>
      <c r="L277" s="202"/>
      <c r="M277" s="202"/>
      <c r="N277" s="202"/>
      <c r="O277" s="202"/>
      <c r="P277" s="202"/>
      <c r="Q277" s="202"/>
      <c r="R277" s="202"/>
      <c r="S277" s="202"/>
      <c r="T277" s="202"/>
      <c r="U277" s="202"/>
      <c r="V277" s="202"/>
      <c r="W277" s="202"/>
      <c r="X277" s="203"/>
    </row>
    <row r="278" spans="1:24" x14ac:dyDescent="0.25">
      <c r="A278" s="92" t="s">
        <v>254</v>
      </c>
      <c r="B278" s="68">
        <v>5</v>
      </c>
      <c r="C278" s="73">
        <v>2</v>
      </c>
      <c r="D278" s="89">
        <f t="shared" ref="D278:D279" si="367">IF(C278&gt;0,K278/(I278/C278),0)</f>
        <v>1.0333333333333334</v>
      </c>
      <c r="E278" s="89">
        <f t="shared" ref="E278:E279" si="368">IF(C278&gt;0,R278/(I278/C278),0)</f>
        <v>0.96666666666666667</v>
      </c>
      <c r="F278" s="74">
        <f t="shared" ref="F278:F279" si="369">IF(U278&gt;0,FLOOR((P278+T278)/U278,0.1),0)</f>
        <v>1</v>
      </c>
      <c r="G278" s="6" t="s">
        <v>17</v>
      </c>
      <c r="H278" s="6" t="s">
        <v>20</v>
      </c>
      <c r="I278" s="75">
        <f>K278+R278</f>
        <v>60</v>
      </c>
      <c r="J278" s="10">
        <f>P278+T278</f>
        <v>30</v>
      </c>
      <c r="K278" s="75">
        <f>L278+Q278</f>
        <v>31</v>
      </c>
      <c r="L278" s="75">
        <f>M278+N278</f>
        <v>30</v>
      </c>
      <c r="M278" s="68"/>
      <c r="N278" s="76">
        <f t="shared" ref="N278:N279" si="370">O278+P278</f>
        <v>30</v>
      </c>
      <c r="O278" s="68"/>
      <c r="P278" s="68">
        <v>30</v>
      </c>
      <c r="Q278" s="68">
        <v>1</v>
      </c>
      <c r="R278" s="107">
        <f t="shared" ref="R278:R279" si="371">(C278*U278)-K278</f>
        <v>29</v>
      </c>
      <c r="S278" s="108">
        <v>29</v>
      </c>
      <c r="T278" s="112">
        <f t="shared" ref="T278:T279" si="372">R278-S278</f>
        <v>0</v>
      </c>
      <c r="U278" s="103">
        <v>30</v>
      </c>
      <c r="V278" s="72">
        <v>100</v>
      </c>
      <c r="W278" s="72"/>
      <c r="X278" s="95"/>
    </row>
    <row r="279" spans="1:24" x14ac:dyDescent="0.25">
      <c r="A279" s="92"/>
      <c r="B279" s="68">
        <v>5</v>
      </c>
      <c r="C279" s="73"/>
      <c r="D279" s="89">
        <f t="shared" si="367"/>
        <v>0</v>
      </c>
      <c r="E279" s="89">
        <f t="shared" si="368"/>
        <v>0</v>
      </c>
      <c r="F279" s="74">
        <f t="shared" si="369"/>
        <v>0</v>
      </c>
      <c r="G279" s="6"/>
      <c r="H279" s="6"/>
      <c r="I279" s="75">
        <f t="shared" ref="I279" si="373">K279+R279</f>
        <v>0</v>
      </c>
      <c r="J279" s="10">
        <f t="shared" ref="J279" si="374">P279+T279</f>
        <v>0</v>
      </c>
      <c r="K279" s="75">
        <f t="shared" ref="K279" si="375">L279+Q279</f>
        <v>0</v>
      </c>
      <c r="L279" s="75">
        <f t="shared" ref="L279" si="376">M279+N279</f>
        <v>0</v>
      </c>
      <c r="M279" s="68"/>
      <c r="N279" s="76">
        <f t="shared" si="370"/>
        <v>0</v>
      </c>
      <c r="O279" s="68"/>
      <c r="P279" s="68"/>
      <c r="Q279" s="68"/>
      <c r="R279" s="107">
        <f t="shared" si="371"/>
        <v>0</v>
      </c>
      <c r="S279" s="111"/>
      <c r="T279" s="112">
        <f t="shared" si="372"/>
        <v>0</v>
      </c>
      <c r="U279" s="104"/>
      <c r="V279" s="72"/>
      <c r="W279" s="72"/>
      <c r="X279" s="95"/>
    </row>
    <row r="280" spans="1:24" x14ac:dyDescent="0.25">
      <c r="A280" s="93" t="s">
        <v>92</v>
      </c>
      <c r="B280" s="90">
        <v>5</v>
      </c>
      <c r="C280" s="7">
        <f>SUM(C278:C279)</f>
        <v>2</v>
      </c>
      <c r="D280" s="7">
        <f>SUM(D278:D279)</f>
        <v>1.0333333333333334</v>
      </c>
      <c r="E280" s="7">
        <f>SUM(E278:E279)</f>
        <v>0.96666666666666667</v>
      </c>
      <c r="F280" s="89" t="s">
        <v>14</v>
      </c>
      <c r="G280" s="90" t="s">
        <v>14</v>
      </c>
      <c r="H280" s="90" t="s">
        <v>14</v>
      </c>
      <c r="I280" s="7">
        <f>SUM(I278:I279)</f>
        <v>60</v>
      </c>
      <c r="J280" s="89" t="s">
        <v>14</v>
      </c>
      <c r="K280" s="7">
        <f>SUM(K278:K279)</f>
        <v>31</v>
      </c>
      <c r="L280" s="7">
        <f>SUM(L278:L279)</f>
        <v>30</v>
      </c>
      <c r="M280" s="7">
        <f>SUM(M278:M279)</f>
        <v>0</v>
      </c>
      <c r="N280" s="7">
        <f>SUM(N278:N279)</f>
        <v>30</v>
      </c>
      <c r="O280" s="7">
        <f>SUM(O278:O279)</f>
        <v>0</v>
      </c>
      <c r="P280" s="89" t="s">
        <v>14</v>
      </c>
      <c r="Q280" s="7">
        <f>SUM(Q278:Q279)</f>
        <v>1</v>
      </c>
      <c r="R280" s="7">
        <f>SUM(R278:R279)</f>
        <v>29</v>
      </c>
      <c r="S280" s="7">
        <f>SUM(S278:S279)</f>
        <v>29</v>
      </c>
      <c r="T280" s="110" t="s">
        <v>14</v>
      </c>
      <c r="U280" s="90" t="s">
        <v>14</v>
      </c>
      <c r="V280" s="90" t="s">
        <v>14</v>
      </c>
      <c r="W280" s="90" t="s">
        <v>14</v>
      </c>
      <c r="X280" s="94" t="s">
        <v>14</v>
      </c>
    </row>
    <row r="281" spans="1:24" x14ac:dyDescent="0.25">
      <c r="A281" s="93" t="s">
        <v>27</v>
      </c>
      <c r="B281" s="90">
        <v>5</v>
      </c>
      <c r="C281" s="89" t="s">
        <v>14</v>
      </c>
      <c r="D281" s="89" t="s">
        <v>14</v>
      </c>
      <c r="E281" s="89" t="s">
        <v>14</v>
      </c>
      <c r="F281" s="7">
        <f>SUM(F278:F279)</f>
        <v>1</v>
      </c>
      <c r="G281" s="90" t="s">
        <v>14</v>
      </c>
      <c r="H281" s="90" t="s">
        <v>14</v>
      </c>
      <c r="I281" s="90" t="s">
        <v>14</v>
      </c>
      <c r="J281" s="7">
        <f>SUM(J278:J279)</f>
        <v>30</v>
      </c>
      <c r="K281" s="90" t="s">
        <v>14</v>
      </c>
      <c r="L281" s="90" t="s">
        <v>14</v>
      </c>
      <c r="M281" s="90" t="s">
        <v>14</v>
      </c>
      <c r="N281" s="90" t="s">
        <v>14</v>
      </c>
      <c r="O281" s="90" t="s">
        <v>14</v>
      </c>
      <c r="P281" s="7">
        <f>SUM(P278:P279)</f>
        <v>30</v>
      </c>
      <c r="Q281" s="90" t="s">
        <v>14</v>
      </c>
      <c r="R281" s="110" t="s">
        <v>14</v>
      </c>
      <c r="S281" s="110" t="s">
        <v>14</v>
      </c>
      <c r="T281" s="7">
        <f>SUM(T278:T279)</f>
        <v>0</v>
      </c>
      <c r="U281" s="10" t="s">
        <v>14</v>
      </c>
      <c r="V281" s="90" t="s">
        <v>14</v>
      </c>
      <c r="W281" s="90" t="s">
        <v>14</v>
      </c>
      <c r="X281" s="94" t="s">
        <v>14</v>
      </c>
    </row>
    <row r="282" spans="1:24" x14ac:dyDescent="0.25">
      <c r="A282" s="93" t="s">
        <v>93</v>
      </c>
      <c r="B282" s="90">
        <v>5</v>
      </c>
      <c r="C282" s="7">
        <f>SUMIF(H278:H279,"f",C278:C279)</f>
        <v>2</v>
      </c>
      <c r="D282" s="7">
        <f>SUMIF(H278:H279,"f",D278:D279)</f>
        <v>1.0333333333333334</v>
      </c>
      <c r="E282" s="7">
        <f>SUMIF(H278:H279,"f",E278:E279)</f>
        <v>0.96666666666666667</v>
      </c>
      <c r="F282" s="89" t="s">
        <v>14</v>
      </c>
      <c r="G282" s="90" t="s">
        <v>14</v>
      </c>
      <c r="H282" s="90" t="s">
        <v>14</v>
      </c>
      <c r="I282" s="7">
        <f>SUMIF(H278:H279,"f",I278:I279)</f>
        <v>60</v>
      </c>
      <c r="J282" s="90" t="s">
        <v>14</v>
      </c>
      <c r="K282" s="7">
        <f>SUMIF(H278:H279,"f",K278:K279)</f>
        <v>31</v>
      </c>
      <c r="L282" s="7">
        <f>SUMIF(H278:H279,"f",L278:L279)</f>
        <v>30</v>
      </c>
      <c r="M282" s="7">
        <f>SUMIF(H278:H279,"f",M278:M279)</f>
        <v>0</v>
      </c>
      <c r="N282" s="7">
        <f>SUMIF(H278:H279,"f",N278:N279)</f>
        <v>30</v>
      </c>
      <c r="O282" s="7">
        <f>SUMIF(H278:H279,"f",O278:O279)</f>
        <v>0</v>
      </c>
      <c r="P282" s="90" t="s">
        <v>14</v>
      </c>
      <c r="Q282" s="7">
        <f>SUMIF(H278:H279,"f",Q278:Q279)</f>
        <v>1</v>
      </c>
      <c r="R282" s="7">
        <f>SUMIF(H278:H279,"f",R278:R279)</f>
        <v>29</v>
      </c>
      <c r="S282" s="7">
        <f>SUMIF(H278:H279,"f",S278:S279)</f>
        <v>29</v>
      </c>
      <c r="T282" s="110" t="s">
        <v>14</v>
      </c>
      <c r="U282" s="90" t="s">
        <v>14</v>
      </c>
      <c r="V282" s="90" t="s">
        <v>14</v>
      </c>
      <c r="W282" s="90" t="s">
        <v>14</v>
      </c>
      <c r="X282" s="94" t="s">
        <v>14</v>
      </c>
    </row>
    <row r="283" spans="1:24" x14ac:dyDescent="0.25">
      <c r="A283" s="201" t="s">
        <v>30</v>
      </c>
      <c r="B283" s="202"/>
      <c r="C283" s="202"/>
      <c r="D283" s="202"/>
      <c r="E283" s="202"/>
      <c r="F283" s="202"/>
      <c r="G283" s="202"/>
      <c r="H283" s="202"/>
      <c r="I283" s="202"/>
      <c r="J283" s="202"/>
      <c r="K283" s="202"/>
      <c r="L283" s="202"/>
      <c r="M283" s="202"/>
      <c r="N283" s="202"/>
      <c r="O283" s="202"/>
      <c r="P283" s="202"/>
      <c r="Q283" s="202"/>
      <c r="R283" s="202"/>
      <c r="S283" s="202"/>
      <c r="T283" s="202"/>
      <c r="U283" s="202"/>
      <c r="V283" s="202"/>
      <c r="W283" s="202"/>
      <c r="X283" s="203"/>
    </row>
    <row r="284" spans="1:24" x14ac:dyDescent="0.25">
      <c r="A284" s="92"/>
      <c r="B284" s="68">
        <v>5</v>
      </c>
      <c r="C284" s="73"/>
      <c r="D284" s="89">
        <f t="shared" ref="D284:D290" si="377">IF(C284&gt;0,K284/(I284/C284),0)</f>
        <v>0</v>
      </c>
      <c r="E284" s="89">
        <f t="shared" ref="E284:E290" si="378">IF(C284&gt;0,R284/(I284/C284),0)</f>
        <v>0</v>
      </c>
      <c r="F284" s="74">
        <f t="shared" ref="F284:F290" si="379">IF(U284&gt;0,FLOOR((P284+T284)/U284,0.1),0)</f>
        <v>0</v>
      </c>
      <c r="G284" s="6"/>
      <c r="H284" s="6"/>
      <c r="I284" s="75">
        <f>K284+R284</f>
        <v>0</v>
      </c>
      <c r="J284" s="10">
        <f>P284+T284</f>
        <v>0</v>
      </c>
      <c r="K284" s="75">
        <f>L284+Q284</f>
        <v>0</v>
      </c>
      <c r="L284" s="75">
        <f>M284+N284</f>
        <v>0</v>
      </c>
      <c r="M284" s="68"/>
      <c r="N284" s="76">
        <f t="shared" ref="N284:N290" si="380">O284+P284</f>
        <v>0</v>
      </c>
      <c r="O284" s="68"/>
      <c r="P284" s="68"/>
      <c r="Q284" s="68"/>
      <c r="R284" s="107">
        <f t="shared" ref="R284:R290" si="381">(C284*U284)-K284</f>
        <v>0</v>
      </c>
      <c r="S284" s="111"/>
      <c r="T284" s="112">
        <f t="shared" ref="T284:T290" si="382">R284-S284</f>
        <v>0</v>
      </c>
      <c r="U284" s="104"/>
      <c r="V284" s="72"/>
      <c r="W284" s="72"/>
      <c r="X284" s="95"/>
    </row>
    <row r="285" spans="1:24" x14ac:dyDescent="0.25">
      <c r="A285" s="92"/>
      <c r="B285" s="68">
        <v>5</v>
      </c>
      <c r="C285" s="73"/>
      <c r="D285" s="89">
        <f t="shared" si="377"/>
        <v>0</v>
      </c>
      <c r="E285" s="89">
        <f t="shared" si="378"/>
        <v>0</v>
      </c>
      <c r="F285" s="74">
        <f t="shared" si="379"/>
        <v>0</v>
      </c>
      <c r="G285" s="6"/>
      <c r="H285" s="6"/>
      <c r="I285" s="75">
        <f t="shared" ref="I285:I290" si="383">K285+R285</f>
        <v>0</v>
      </c>
      <c r="J285" s="10">
        <f t="shared" ref="J285:J290" si="384">P285+T285</f>
        <v>0</v>
      </c>
      <c r="K285" s="75">
        <f t="shared" ref="K285:K290" si="385">L285+Q285</f>
        <v>0</v>
      </c>
      <c r="L285" s="75">
        <f t="shared" ref="L285:L290" si="386">M285+N285</f>
        <v>0</v>
      </c>
      <c r="M285" s="68"/>
      <c r="N285" s="76">
        <f t="shared" si="380"/>
        <v>0</v>
      </c>
      <c r="O285" s="68"/>
      <c r="P285" s="68"/>
      <c r="Q285" s="68"/>
      <c r="R285" s="107">
        <f t="shared" si="381"/>
        <v>0</v>
      </c>
      <c r="S285" s="111"/>
      <c r="T285" s="112">
        <f t="shared" si="382"/>
        <v>0</v>
      </c>
      <c r="U285" s="104"/>
      <c r="V285" s="72"/>
      <c r="W285" s="72"/>
      <c r="X285" s="95"/>
    </row>
    <row r="286" spans="1:24" x14ac:dyDescent="0.25">
      <c r="A286" s="92"/>
      <c r="B286" s="68">
        <v>5</v>
      </c>
      <c r="C286" s="73"/>
      <c r="D286" s="89">
        <f t="shared" si="377"/>
        <v>0</v>
      </c>
      <c r="E286" s="89">
        <f t="shared" si="378"/>
        <v>0</v>
      </c>
      <c r="F286" s="74">
        <f t="shared" si="379"/>
        <v>0</v>
      </c>
      <c r="G286" s="6"/>
      <c r="H286" s="6"/>
      <c r="I286" s="75">
        <f t="shared" si="383"/>
        <v>0</v>
      </c>
      <c r="J286" s="10">
        <f t="shared" si="384"/>
        <v>0</v>
      </c>
      <c r="K286" s="75">
        <f t="shared" si="385"/>
        <v>0</v>
      </c>
      <c r="L286" s="75">
        <f t="shared" si="386"/>
        <v>0</v>
      </c>
      <c r="M286" s="68"/>
      <c r="N286" s="76">
        <f t="shared" si="380"/>
        <v>0</v>
      </c>
      <c r="O286" s="68"/>
      <c r="P286" s="68"/>
      <c r="Q286" s="68"/>
      <c r="R286" s="107">
        <f t="shared" si="381"/>
        <v>0</v>
      </c>
      <c r="S286" s="111"/>
      <c r="T286" s="112">
        <f t="shared" si="382"/>
        <v>0</v>
      </c>
      <c r="U286" s="104"/>
      <c r="V286" s="72"/>
      <c r="W286" s="72"/>
      <c r="X286" s="95"/>
    </row>
    <row r="287" spans="1:24" x14ac:dyDescent="0.25">
      <c r="A287" s="92"/>
      <c r="B287" s="68">
        <v>5</v>
      </c>
      <c r="C287" s="73"/>
      <c r="D287" s="89">
        <f t="shared" si="377"/>
        <v>0</v>
      </c>
      <c r="E287" s="89">
        <f t="shared" si="378"/>
        <v>0</v>
      </c>
      <c r="F287" s="74">
        <f t="shared" si="379"/>
        <v>0</v>
      </c>
      <c r="G287" s="6"/>
      <c r="H287" s="6"/>
      <c r="I287" s="75">
        <f t="shared" si="383"/>
        <v>0</v>
      </c>
      <c r="J287" s="10">
        <f t="shared" si="384"/>
        <v>0</v>
      </c>
      <c r="K287" s="75">
        <f t="shared" si="385"/>
        <v>0</v>
      </c>
      <c r="L287" s="75">
        <f t="shared" si="386"/>
        <v>0</v>
      </c>
      <c r="M287" s="68"/>
      <c r="N287" s="76">
        <f t="shared" si="380"/>
        <v>0</v>
      </c>
      <c r="O287" s="68"/>
      <c r="P287" s="68"/>
      <c r="Q287" s="68"/>
      <c r="R287" s="107">
        <f t="shared" si="381"/>
        <v>0</v>
      </c>
      <c r="S287" s="111"/>
      <c r="T287" s="112">
        <f t="shared" si="382"/>
        <v>0</v>
      </c>
      <c r="U287" s="104"/>
      <c r="V287" s="72"/>
      <c r="W287" s="72"/>
      <c r="X287" s="95"/>
    </row>
    <row r="288" spans="1:24" x14ac:dyDescent="0.25">
      <c r="A288" s="92"/>
      <c r="B288" s="68">
        <v>5</v>
      </c>
      <c r="C288" s="73"/>
      <c r="D288" s="89">
        <f t="shared" si="377"/>
        <v>0</v>
      </c>
      <c r="E288" s="89">
        <f t="shared" si="378"/>
        <v>0</v>
      </c>
      <c r="F288" s="74">
        <f t="shared" si="379"/>
        <v>0</v>
      </c>
      <c r="G288" s="6"/>
      <c r="H288" s="6"/>
      <c r="I288" s="75">
        <f t="shared" si="383"/>
        <v>0</v>
      </c>
      <c r="J288" s="10">
        <f t="shared" si="384"/>
        <v>0</v>
      </c>
      <c r="K288" s="75">
        <f t="shared" si="385"/>
        <v>0</v>
      </c>
      <c r="L288" s="75">
        <f t="shared" si="386"/>
        <v>0</v>
      </c>
      <c r="M288" s="68"/>
      <c r="N288" s="76">
        <f t="shared" si="380"/>
        <v>0</v>
      </c>
      <c r="O288" s="68"/>
      <c r="P288" s="68"/>
      <c r="Q288" s="68"/>
      <c r="R288" s="107">
        <f t="shared" si="381"/>
        <v>0</v>
      </c>
      <c r="S288" s="111"/>
      <c r="T288" s="112">
        <f t="shared" si="382"/>
        <v>0</v>
      </c>
      <c r="U288" s="104"/>
      <c r="V288" s="72"/>
      <c r="W288" s="72"/>
      <c r="X288" s="95"/>
    </row>
    <row r="289" spans="1:24" x14ac:dyDescent="0.25">
      <c r="A289" s="92"/>
      <c r="B289" s="68">
        <v>5</v>
      </c>
      <c r="C289" s="73"/>
      <c r="D289" s="89">
        <f t="shared" si="377"/>
        <v>0</v>
      </c>
      <c r="E289" s="89">
        <f t="shared" si="378"/>
        <v>0</v>
      </c>
      <c r="F289" s="74">
        <f t="shared" si="379"/>
        <v>0</v>
      </c>
      <c r="G289" s="6"/>
      <c r="H289" s="6"/>
      <c r="I289" s="75">
        <f t="shared" si="383"/>
        <v>0</v>
      </c>
      <c r="J289" s="10">
        <f t="shared" si="384"/>
        <v>0</v>
      </c>
      <c r="K289" s="75">
        <f t="shared" si="385"/>
        <v>0</v>
      </c>
      <c r="L289" s="75">
        <f t="shared" si="386"/>
        <v>0</v>
      </c>
      <c r="M289" s="68"/>
      <c r="N289" s="76">
        <f t="shared" si="380"/>
        <v>0</v>
      </c>
      <c r="O289" s="68"/>
      <c r="P289" s="68"/>
      <c r="Q289" s="68"/>
      <c r="R289" s="107">
        <f t="shared" si="381"/>
        <v>0</v>
      </c>
      <c r="S289" s="111"/>
      <c r="T289" s="112">
        <f t="shared" si="382"/>
        <v>0</v>
      </c>
      <c r="U289" s="104"/>
      <c r="V289" s="72"/>
      <c r="W289" s="72"/>
      <c r="X289" s="95"/>
    </row>
    <row r="290" spans="1:24" x14ac:dyDescent="0.25">
      <c r="A290" s="92"/>
      <c r="B290" s="68">
        <v>5</v>
      </c>
      <c r="C290" s="73"/>
      <c r="D290" s="89">
        <f t="shared" si="377"/>
        <v>0</v>
      </c>
      <c r="E290" s="89">
        <f t="shared" si="378"/>
        <v>0</v>
      </c>
      <c r="F290" s="74">
        <f t="shared" si="379"/>
        <v>0</v>
      </c>
      <c r="G290" s="6"/>
      <c r="H290" s="6"/>
      <c r="I290" s="75">
        <f t="shared" si="383"/>
        <v>0</v>
      </c>
      <c r="J290" s="10">
        <f t="shared" si="384"/>
        <v>0</v>
      </c>
      <c r="K290" s="75">
        <f t="shared" si="385"/>
        <v>0</v>
      </c>
      <c r="L290" s="75">
        <f t="shared" si="386"/>
        <v>0</v>
      </c>
      <c r="M290" s="68"/>
      <c r="N290" s="76">
        <f t="shared" si="380"/>
        <v>0</v>
      </c>
      <c r="O290" s="68"/>
      <c r="P290" s="68"/>
      <c r="Q290" s="68"/>
      <c r="R290" s="107">
        <f t="shared" si="381"/>
        <v>0</v>
      </c>
      <c r="S290" s="111"/>
      <c r="T290" s="112">
        <f t="shared" si="382"/>
        <v>0</v>
      </c>
      <c r="U290" s="104"/>
      <c r="V290" s="72"/>
      <c r="W290" s="72"/>
      <c r="X290" s="95"/>
    </row>
    <row r="291" spans="1:24" x14ac:dyDescent="0.25">
      <c r="A291" s="93" t="s">
        <v>92</v>
      </c>
      <c r="B291" s="90">
        <v>5</v>
      </c>
      <c r="C291" s="7">
        <f>SUM(C284:C290)</f>
        <v>0</v>
      </c>
      <c r="D291" s="7">
        <f>SUM(D284:D290)</f>
        <v>0</v>
      </c>
      <c r="E291" s="7">
        <f>SUM(E284:E290)</f>
        <v>0</v>
      </c>
      <c r="F291" s="89" t="s">
        <v>14</v>
      </c>
      <c r="G291" s="90" t="s">
        <v>14</v>
      </c>
      <c r="H291" s="90" t="s">
        <v>14</v>
      </c>
      <c r="I291" s="7">
        <f>SUM(I284:I290)</f>
        <v>0</v>
      </c>
      <c r="J291" s="89" t="s">
        <v>14</v>
      </c>
      <c r="K291" s="7">
        <f>SUM(K284:K290)</f>
        <v>0</v>
      </c>
      <c r="L291" s="7">
        <f>SUM(L284:L290)</f>
        <v>0</v>
      </c>
      <c r="M291" s="7">
        <f>SUM(M284:M290)</f>
        <v>0</v>
      </c>
      <c r="N291" s="7">
        <f>SUM(N284:N290)</f>
        <v>0</v>
      </c>
      <c r="O291" s="7">
        <f>SUM(O284:O290)</f>
        <v>0</v>
      </c>
      <c r="P291" s="89" t="s">
        <v>14</v>
      </c>
      <c r="Q291" s="7">
        <f>SUM(Q284:Q290)</f>
        <v>0</v>
      </c>
      <c r="R291" s="7">
        <f>SUM(R284:R290)</f>
        <v>0</v>
      </c>
      <c r="S291" s="7">
        <f>SUM(S284:S290)</f>
        <v>0</v>
      </c>
      <c r="T291" s="110" t="s">
        <v>14</v>
      </c>
      <c r="U291" s="90" t="s">
        <v>14</v>
      </c>
      <c r="V291" s="90" t="s">
        <v>14</v>
      </c>
      <c r="W291" s="90" t="s">
        <v>14</v>
      </c>
      <c r="X291" s="94" t="s">
        <v>14</v>
      </c>
    </row>
    <row r="292" spans="1:24" x14ac:dyDescent="0.25">
      <c r="A292" s="93" t="s">
        <v>27</v>
      </c>
      <c r="B292" s="90">
        <v>5</v>
      </c>
      <c r="C292" s="89" t="s">
        <v>14</v>
      </c>
      <c r="D292" s="89" t="s">
        <v>14</v>
      </c>
      <c r="E292" s="89" t="s">
        <v>14</v>
      </c>
      <c r="F292" s="7">
        <f>SUM(F284:F290)</f>
        <v>0</v>
      </c>
      <c r="G292" s="90" t="s">
        <v>14</v>
      </c>
      <c r="H292" s="90" t="s">
        <v>14</v>
      </c>
      <c r="I292" s="90" t="s">
        <v>14</v>
      </c>
      <c r="J292" s="7">
        <f>SUM(J284:J290)</f>
        <v>0</v>
      </c>
      <c r="K292" s="90" t="s">
        <v>14</v>
      </c>
      <c r="L292" s="90" t="s">
        <v>14</v>
      </c>
      <c r="M292" s="90" t="s">
        <v>14</v>
      </c>
      <c r="N292" s="90" t="s">
        <v>14</v>
      </c>
      <c r="O292" s="90" t="s">
        <v>14</v>
      </c>
      <c r="P292" s="7">
        <f>SUM(P284:P290)</f>
        <v>0</v>
      </c>
      <c r="Q292" s="90" t="s">
        <v>14</v>
      </c>
      <c r="R292" s="110" t="s">
        <v>14</v>
      </c>
      <c r="S292" s="110" t="s">
        <v>14</v>
      </c>
      <c r="T292" s="7">
        <f>SUM(T284:T290)</f>
        <v>0</v>
      </c>
      <c r="U292" s="10" t="s">
        <v>14</v>
      </c>
      <c r="V292" s="90" t="s">
        <v>14</v>
      </c>
      <c r="W292" s="90" t="s">
        <v>14</v>
      </c>
      <c r="X292" s="94" t="s">
        <v>14</v>
      </c>
    </row>
    <row r="293" spans="1:24" x14ac:dyDescent="0.25">
      <c r="A293" s="93" t="s">
        <v>93</v>
      </c>
      <c r="B293" s="90">
        <v>5</v>
      </c>
      <c r="C293" s="7">
        <f>SUMIF(H284:H290,"f",C284:C290)</f>
        <v>0</v>
      </c>
      <c r="D293" s="7">
        <f>SUMIF(H284:H290,"f",D284:D290)</f>
        <v>0</v>
      </c>
      <c r="E293" s="7">
        <f>SUMIF(H284:H290,"f",E284:E290)</f>
        <v>0</v>
      </c>
      <c r="F293" s="89" t="s">
        <v>14</v>
      </c>
      <c r="G293" s="90" t="s">
        <v>14</v>
      </c>
      <c r="H293" s="90" t="s">
        <v>14</v>
      </c>
      <c r="I293" s="7">
        <f>SUMIF(H284:H290,"f",I284:I290)</f>
        <v>0</v>
      </c>
      <c r="J293" s="90" t="s">
        <v>14</v>
      </c>
      <c r="K293" s="7">
        <f>SUMIF(H284:H290,"f",K284:K290)</f>
        <v>0</v>
      </c>
      <c r="L293" s="7">
        <f>SUMIF(H284:H290,"f",L284:L290)</f>
        <v>0</v>
      </c>
      <c r="M293" s="7">
        <f>SUMIF(H284:H290,"f",M284:M290)</f>
        <v>0</v>
      </c>
      <c r="N293" s="7">
        <f>SUMIF(H284:H290,"f",N284:N290)</f>
        <v>0</v>
      </c>
      <c r="O293" s="7">
        <f>SUMIF(H284:H290,"f",O284:O290)</f>
        <v>0</v>
      </c>
      <c r="P293" s="90" t="s">
        <v>14</v>
      </c>
      <c r="Q293" s="7">
        <f>SUMIF(H284:H290,"f",Q284:Q290)</f>
        <v>0</v>
      </c>
      <c r="R293" s="7">
        <f>SUMIF(H284:H290,"f",R284:R290)</f>
        <v>0</v>
      </c>
      <c r="S293" s="7">
        <f>SUMIF(H284:H290,"f",S284:S290)</f>
        <v>0</v>
      </c>
      <c r="T293" s="110" t="s">
        <v>14</v>
      </c>
      <c r="U293" s="90" t="s">
        <v>14</v>
      </c>
      <c r="V293" s="90" t="s">
        <v>14</v>
      </c>
      <c r="W293" s="90" t="s">
        <v>14</v>
      </c>
      <c r="X293" s="94" t="s">
        <v>14</v>
      </c>
    </row>
    <row r="294" spans="1:24" x14ac:dyDescent="0.25">
      <c r="A294" s="201" t="s">
        <v>31</v>
      </c>
      <c r="B294" s="202"/>
      <c r="C294" s="202"/>
      <c r="D294" s="202"/>
      <c r="E294" s="202"/>
      <c r="F294" s="202"/>
      <c r="G294" s="202"/>
      <c r="H294" s="202"/>
      <c r="I294" s="202"/>
      <c r="J294" s="202"/>
      <c r="K294" s="202"/>
      <c r="L294" s="202"/>
      <c r="M294" s="202"/>
      <c r="N294" s="202"/>
      <c r="O294" s="202"/>
      <c r="P294" s="202"/>
      <c r="Q294" s="202"/>
      <c r="R294" s="202"/>
      <c r="S294" s="202"/>
      <c r="T294" s="202"/>
      <c r="U294" s="202"/>
      <c r="V294" s="202"/>
      <c r="W294" s="202"/>
      <c r="X294" s="203"/>
    </row>
    <row r="295" spans="1:24" x14ac:dyDescent="0.25">
      <c r="A295" s="125" t="s">
        <v>265</v>
      </c>
      <c r="B295" s="70">
        <v>5</v>
      </c>
      <c r="C295" s="69">
        <v>3</v>
      </c>
      <c r="D295" s="89">
        <f t="shared" ref="D295:D304" si="387">IF(C295&gt;0,K295/(I295/C295),0)</f>
        <v>1.8076923076923077</v>
      </c>
      <c r="E295" s="89">
        <f t="shared" ref="E295:E304" si="388">IF(C295&gt;0,R295/(I295/C295),0)</f>
        <v>1.1923076923076923</v>
      </c>
      <c r="F295" s="89">
        <f t="shared" ref="F295:F304" si="389">IF(U295&gt;0,FLOOR((P295+T295)/U295,0.1),0)</f>
        <v>1.1000000000000001</v>
      </c>
      <c r="G295" s="58" t="s">
        <v>17</v>
      </c>
      <c r="H295" s="58" t="s">
        <v>19</v>
      </c>
      <c r="I295" s="10">
        <f>K295+R295</f>
        <v>78</v>
      </c>
      <c r="J295" s="10">
        <f>P295+T295</f>
        <v>30</v>
      </c>
      <c r="K295" s="10">
        <f>L295+Q295</f>
        <v>47</v>
      </c>
      <c r="L295" s="10">
        <f>M295+N295</f>
        <v>45</v>
      </c>
      <c r="M295" s="70">
        <v>15</v>
      </c>
      <c r="N295" s="90">
        <f t="shared" ref="N295:N304" si="390">O295+P295</f>
        <v>30</v>
      </c>
      <c r="O295" s="70"/>
      <c r="P295" s="70">
        <v>30</v>
      </c>
      <c r="Q295" s="70">
        <v>2</v>
      </c>
      <c r="R295" s="107">
        <f t="shared" ref="R295:R300" si="391">(C295*U295)-K295</f>
        <v>31</v>
      </c>
      <c r="S295" s="111">
        <v>31</v>
      </c>
      <c r="T295" s="112">
        <f t="shared" ref="T295:T300" si="392">R295-S295</f>
        <v>0</v>
      </c>
      <c r="U295" s="103">
        <v>26</v>
      </c>
      <c r="V295" s="71">
        <v>100</v>
      </c>
      <c r="W295" s="71"/>
      <c r="X295" s="91"/>
    </row>
    <row r="296" spans="1:24" x14ac:dyDescent="0.25">
      <c r="A296" s="92" t="s">
        <v>188</v>
      </c>
      <c r="B296" s="70">
        <v>5</v>
      </c>
      <c r="C296" s="69">
        <v>5</v>
      </c>
      <c r="D296" s="89">
        <f t="shared" si="387"/>
        <v>2.5</v>
      </c>
      <c r="E296" s="89">
        <f t="shared" si="388"/>
        <v>2.5</v>
      </c>
      <c r="F296" s="89">
        <f t="shared" si="389"/>
        <v>1.7000000000000002</v>
      </c>
      <c r="G296" s="58" t="s">
        <v>17</v>
      </c>
      <c r="H296" s="58" t="s">
        <v>19</v>
      </c>
      <c r="I296" s="10">
        <f t="shared" ref="I296:I304" si="393">K296+R296</f>
        <v>130</v>
      </c>
      <c r="J296" s="10">
        <f t="shared" ref="J296:J304" si="394">P296+T296</f>
        <v>45</v>
      </c>
      <c r="K296" s="10">
        <f t="shared" ref="K296:K304" si="395">L296+Q296</f>
        <v>65</v>
      </c>
      <c r="L296" s="10">
        <f t="shared" ref="L296:L304" si="396">M296+N296</f>
        <v>60</v>
      </c>
      <c r="M296" s="70">
        <v>15</v>
      </c>
      <c r="N296" s="90">
        <f t="shared" si="390"/>
        <v>45</v>
      </c>
      <c r="O296" s="70"/>
      <c r="P296" s="70">
        <v>45</v>
      </c>
      <c r="Q296" s="70">
        <v>5</v>
      </c>
      <c r="R296" s="107">
        <f t="shared" si="391"/>
        <v>65</v>
      </c>
      <c r="S296" s="111">
        <v>65</v>
      </c>
      <c r="T296" s="112">
        <f t="shared" si="392"/>
        <v>0</v>
      </c>
      <c r="U296" s="103">
        <v>26</v>
      </c>
      <c r="V296" s="71">
        <v>100</v>
      </c>
      <c r="W296" s="71"/>
      <c r="X296" s="91"/>
    </row>
    <row r="297" spans="1:24" x14ac:dyDescent="0.25">
      <c r="A297" s="101" t="s">
        <v>264</v>
      </c>
      <c r="B297" s="70">
        <v>5</v>
      </c>
      <c r="C297" s="69">
        <v>3</v>
      </c>
      <c r="D297" s="89">
        <f t="shared" si="387"/>
        <v>1.8076923076923077</v>
      </c>
      <c r="E297" s="89">
        <f t="shared" si="388"/>
        <v>1.1923076923076923</v>
      </c>
      <c r="F297" s="89">
        <f t="shared" si="389"/>
        <v>1.1000000000000001</v>
      </c>
      <c r="G297" s="58" t="s">
        <v>21</v>
      </c>
      <c r="H297" s="58" t="s">
        <v>19</v>
      </c>
      <c r="I297" s="10">
        <f t="shared" si="393"/>
        <v>78</v>
      </c>
      <c r="J297" s="10">
        <f t="shared" si="394"/>
        <v>30</v>
      </c>
      <c r="K297" s="10">
        <f t="shared" si="395"/>
        <v>47</v>
      </c>
      <c r="L297" s="10">
        <f t="shared" si="396"/>
        <v>45</v>
      </c>
      <c r="M297" s="70">
        <v>15</v>
      </c>
      <c r="N297" s="90">
        <f t="shared" si="390"/>
        <v>30</v>
      </c>
      <c r="O297" s="70"/>
      <c r="P297" s="70">
        <v>30</v>
      </c>
      <c r="Q297" s="70">
        <v>2</v>
      </c>
      <c r="R297" s="107">
        <f t="shared" si="391"/>
        <v>31</v>
      </c>
      <c r="S297" s="111">
        <v>31</v>
      </c>
      <c r="T297" s="112">
        <f t="shared" si="392"/>
        <v>0</v>
      </c>
      <c r="U297" s="103">
        <v>26</v>
      </c>
      <c r="V297" s="71">
        <v>100</v>
      </c>
      <c r="W297" s="71"/>
      <c r="X297" s="91"/>
    </row>
    <row r="298" spans="1:24" ht="26.25" x14ac:dyDescent="0.25">
      <c r="A298" s="98" t="s">
        <v>189</v>
      </c>
      <c r="B298" s="70">
        <v>5</v>
      </c>
      <c r="C298" s="69">
        <v>3</v>
      </c>
      <c r="D298" s="89">
        <f t="shared" ref="D298" si="397">IF(C298&gt;0,K298/(I298/C298),0)</f>
        <v>1.7857142857142858</v>
      </c>
      <c r="E298" s="89">
        <f t="shared" ref="E298" si="398">IF(C298&gt;0,R298/(I298/C298),0)</f>
        <v>1.2142857142857142</v>
      </c>
      <c r="F298" s="89">
        <f t="shared" ref="F298" si="399">IF(U298&gt;0,FLOOR((P298+T298)/U298,0.1),0)</f>
        <v>1</v>
      </c>
      <c r="G298" s="58" t="s">
        <v>17</v>
      </c>
      <c r="H298" s="58" t="s">
        <v>19</v>
      </c>
      <c r="I298" s="10">
        <f t="shared" ref="I298" si="400">K298+R298</f>
        <v>84</v>
      </c>
      <c r="J298" s="10">
        <f t="shared" ref="J298" si="401">P298+T298</f>
        <v>30</v>
      </c>
      <c r="K298" s="10">
        <f t="shared" ref="K298" si="402">L298+Q298</f>
        <v>50</v>
      </c>
      <c r="L298" s="10">
        <f t="shared" ref="L298" si="403">M298+N298</f>
        <v>45</v>
      </c>
      <c r="M298" s="70">
        <v>15</v>
      </c>
      <c r="N298" s="90">
        <f t="shared" ref="N298" si="404">O298+P298</f>
        <v>30</v>
      </c>
      <c r="O298" s="70"/>
      <c r="P298" s="70">
        <v>30</v>
      </c>
      <c r="Q298" s="70">
        <v>5</v>
      </c>
      <c r="R298" s="107">
        <f t="shared" si="391"/>
        <v>34</v>
      </c>
      <c r="S298" s="111">
        <v>34</v>
      </c>
      <c r="T298" s="112">
        <f t="shared" si="392"/>
        <v>0</v>
      </c>
      <c r="U298" s="103">
        <v>28</v>
      </c>
      <c r="V298" s="71">
        <v>100</v>
      </c>
      <c r="W298" s="71"/>
      <c r="X298" s="91"/>
    </row>
    <row r="299" spans="1:24" ht="19.350000000000001" customHeight="1" x14ac:dyDescent="0.25">
      <c r="A299" s="126" t="s">
        <v>190</v>
      </c>
      <c r="B299" s="70">
        <v>5</v>
      </c>
      <c r="C299" s="69">
        <v>4</v>
      </c>
      <c r="D299" s="89">
        <f t="shared" si="387"/>
        <v>2</v>
      </c>
      <c r="E299" s="89">
        <f t="shared" si="388"/>
        <v>2</v>
      </c>
      <c r="F299" s="89">
        <f t="shared" si="389"/>
        <v>1.2000000000000002</v>
      </c>
      <c r="G299" s="58" t="s">
        <v>21</v>
      </c>
      <c r="H299" s="58" t="s">
        <v>19</v>
      </c>
      <c r="I299" s="10">
        <f t="shared" si="393"/>
        <v>100</v>
      </c>
      <c r="J299" s="10">
        <f t="shared" si="394"/>
        <v>30</v>
      </c>
      <c r="K299" s="10">
        <f t="shared" si="395"/>
        <v>50</v>
      </c>
      <c r="L299" s="10">
        <f t="shared" si="396"/>
        <v>45</v>
      </c>
      <c r="M299" s="70">
        <v>15</v>
      </c>
      <c r="N299" s="90">
        <f t="shared" si="390"/>
        <v>30</v>
      </c>
      <c r="O299" s="70"/>
      <c r="P299" s="70">
        <v>30</v>
      </c>
      <c r="Q299" s="70">
        <v>5</v>
      </c>
      <c r="R299" s="107">
        <f t="shared" si="391"/>
        <v>50</v>
      </c>
      <c r="S299" s="111">
        <v>50</v>
      </c>
      <c r="T299" s="112">
        <f t="shared" si="392"/>
        <v>0</v>
      </c>
      <c r="U299" s="103">
        <v>25</v>
      </c>
      <c r="V299" s="71">
        <v>100</v>
      </c>
      <c r="W299" s="71"/>
      <c r="X299" s="91"/>
    </row>
    <row r="300" spans="1:24" x14ac:dyDescent="0.25">
      <c r="A300" s="92" t="s">
        <v>191</v>
      </c>
      <c r="B300" s="70">
        <v>5</v>
      </c>
      <c r="C300" s="69">
        <v>3.5</v>
      </c>
      <c r="D300" s="89">
        <f t="shared" si="387"/>
        <v>1.8076923076923077</v>
      </c>
      <c r="E300" s="89">
        <f t="shared" si="388"/>
        <v>1.6923076923076923</v>
      </c>
      <c r="F300" s="89">
        <f t="shared" si="389"/>
        <v>1.1000000000000001</v>
      </c>
      <c r="G300" s="58" t="s">
        <v>21</v>
      </c>
      <c r="H300" s="58" t="s">
        <v>20</v>
      </c>
      <c r="I300" s="10">
        <f t="shared" si="393"/>
        <v>91</v>
      </c>
      <c r="J300" s="10">
        <f t="shared" si="394"/>
        <v>30</v>
      </c>
      <c r="K300" s="10">
        <f t="shared" si="395"/>
        <v>47</v>
      </c>
      <c r="L300" s="10">
        <f t="shared" si="396"/>
        <v>45</v>
      </c>
      <c r="M300" s="70">
        <v>15</v>
      </c>
      <c r="N300" s="90">
        <f t="shared" si="390"/>
        <v>30</v>
      </c>
      <c r="O300" s="70"/>
      <c r="P300" s="70">
        <v>30</v>
      </c>
      <c r="Q300" s="70">
        <v>2</v>
      </c>
      <c r="R300" s="107">
        <f t="shared" si="391"/>
        <v>44</v>
      </c>
      <c r="S300" s="111">
        <v>44</v>
      </c>
      <c r="T300" s="112">
        <f t="shared" si="392"/>
        <v>0</v>
      </c>
      <c r="U300" s="103">
        <v>26</v>
      </c>
      <c r="V300" s="71">
        <v>100</v>
      </c>
      <c r="W300" s="71"/>
      <c r="X300" s="91"/>
    </row>
    <row r="301" spans="1:24" x14ac:dyDescent="0.25">
      <c r="A301" s="92"/>
      <c r="B301" s="68">
        <v>5</v>
      </c>
      <c r="C301" s="73"/>
      <c r="D301" s="89">
        <f t="shared" si="387"/>
        <v>0</v>
      </c>
      <c r="E301" s="89">
        <f t="shared" si="388"/>
        <v>0</v>
      </c>
      <c r="F301" s="74">
        <f t="shared" si="389"/>
        <v>0</v>
      </c>
      <c r="G301" s="6"/>
      <c r="H301" s="6"/>
      <c r="I301" s="75">
        <f t="shared" si="393"/>
        <v>0</v>
      </c>
      <c r="J301" s="10">
        <f t="shared" si="394"/>
        <v>0</v>
      </c>
      <c r="K301" s="75">
        <f t="shared" si="395"/>
        <v>0</v>
      </c>
      <c r="L301" s="75">
        <f t="shared" si="396"/>
        <v>0</v>
      </c>
      <c r="M301" s="68"/>
      <c r="N301" s="76">
        <f t="shared" si="390"/>
        <v>0</v>
      </c>
      <c r="O301" s="68"/>
      <c r="P301" s="68"/>
      <c r="Q301" s="68"/>
      <c r="R301" s="107">
        <f t="shared" ref="R301:R304" si="405">(C301*U301)-K301</f>
        <v>0</v>
      </c>
      <c r="S301" s="111"/>
      <c r="T301" s="112">
        <f t="shared" ref="T301:T304" si="406">R301-S301</f>
        <v>0</v>
      </c>
      <c r="U301" s="104"/>
      <c r="V301" s="72"/>
      <c r="W301" s="72"/>
      <c r="X301" s="95"/>
    </row>
    <row r="302" spans="1:24" x14ac:dyDescent="0.25">
      <c r="A302" s="92"/>
      <c r="B302" s="68">
        <v>5</v>
      </c>
      <c r="C302" s="73"/>
      <c r="D302" s="89">
        <f t="shared" ref="D302:D303" si="407">IF(C302&gt;0,K302/(I302/C302),0)</f>
        <v>0</v>
      </c>
      <c r="E302" s="89">
        <f t="shared" ref="E302:E303" si="408">IF(C302&gt;0,R302/(I302/C302),0)</f>
        <v>0</v>
      </c>
      <c r="F302" s="74">
        <f t="shared" ref="F302:F303" si="409">IF(U302&gt;0,FLOOR((P302+T302)/U302,0.1),0)</f>
        <v>0</v>
      </c>
      <c r="G302" s="6"/>
      <c r="H302" s="6"/>
      <c r="I302" s="75">
        <f t="shared" ref="I302:I303" si="410">K302+R302</f>
        <v>0</v>
      </c>
      <c r="J302" s="10">
        <f t="shared" ref="J302:J303" si="411">P302+T302</f>
        <v>0</v>
      </c>
      <c r="K302" s="75">
        <f t="shared" ref="K302:K303" si="412">L302+Q302</f>
        <v>0</v>
      </c>
      <c r="L302" s="75">
        <f t="shared" ref="L302:L303" si="413">M302+N302</f>
        <v>0</v>
      </c>
      <c r="M302" s="68"/>
      <c r="N302" s="76">
        <f t="shared" ref="N302:N303" si="414">O302+P302</f>
        <v>0</v>
      </c>
      <c r="O302" s="68"/>
      <c r="P302" s="68"/>
      <c r="Q302" s="68"/>
      <c r="R302" s="107">
        <f t="shared" si="405"/>
        <v>0</v>
      </c>
      <c r="S302" s="111"/>
      <c r="T302" s="112">
        <f t="shared" si="406"/>
        <v>0</v>
      </c>
      <c r="U302" s="104"/>
      <c r="V302" s="72"/>
      <c r="W302" s="72"/>
      <c r="X302" s="95"/>
    </row>
    <row r="303" spans="1:24" x14ac:dyDescent="0.25">
      <c r="A303" s="92"/>
      <c r="B303" s="68">
        <v>5</v>
      </c>
      <c r="C303" s="73"/>
      <c r="D303" s="89">
        <f t="shared" si="407"/>
        <v>0</v>
      </c>
      <c r="E303" s="89">
        <f t="shared" si="408"/>
        <v>0</v>
      </c>
      <c r="F303" s="74">
        <f t="shared" si="409"/>
        <v>0</v>
      </c>
      <c r="G303" s="6"/>
      <c r="H303" s="6"/>
      <c r="I303" s="75">
        <f t="shared" si="410"/>
        <v>0</v>
      </c>
      <c r="J303" s="10">
        <f t="shared" si="411"/>
        <v>0</v>
      </c>
      <c r="K303" s="75">
        <f t="shared" si="412"/>
        <v>0</v>
      </c>
      <c r="L303" s="75">
        <f t="shared" si="413"/>
        <v>0</v>
      </c>
      <c r="M303" s="68"/>
      <c r="N303" s="76">
        <f t="shared" si="414"/>
        <v>0</v>
      </c>
      <c r="O303" s="68"/>
      <c r="P303" s="68"/>
      <c r="Q303" s="68"/>
      <c r="R303" s="107">
        <f t="shared" si="405"/>
        <v>0</v>
      </c>
      <c r="S303" s="111"/>
      <c r="T303" s="112">
        <f t="shared" si="406"/>
        <v>0</v>
      </c>
      <c r="U303" s="104"/>
      <c r="V303" s="72"/>
      <c r="W303" s="72"/>
      <c r="X303" s="95"/>
    </row>
    <row r="304" spans="1:24" x14ac:dyDescent="0.25">
      <c r="A304" s="92"/>
      <c r="B304" s="68">
        <v>5</v>
      </c>
      <c r="C304" s="73"/>
      <c r="D304" s="89">
        <f t="shared" si="387"/>
        <v>0</v>
      </c>
      <c r="E304" s="89">
        <f t="shared" si="388"/>
        <v>0</v>
      </c>
      <c r="F304" s="74">
        <f t="shared" si="389"/>
        <v>0</v>
      </c>
      <c r="G304" s="6"/>
      <c r="H304" s="6"/>
      <c r="I304" s="75">
        <f t="shared" si="393"/>
        <v>0</v>
      </c>
      <c r="J304" s="10">
        <f t="shared" si="394"/>
        <v>0</v>
      </c>
      <c r="K304" s="75">
        <f t="shared" si="395"/>
        <v>0</v>
      </c>
      <c r="L304" s="75">
        <f t="shared" si="396"/>
        <v>0</v>
      </c>
      <c r="M304" s="68"/>
      <c r="N304" s="76">
        <f t="shared" si="390"/>
        <v>0</v>
      </c>
      <c r="O304" s="68"/>
      <c r="P304" s="68"/>
      <c r="Q304" s="68"/>
      <c r="R304" s="107">
        <f t="shared" si="405"/>
        <v>0</v>
      </c>
      <c r="S304" s="111"/>
      <c r="T304" s="112">
        <f t="shared" si="406"/>
        <v>0</v>
      </c>
      <c r="U304" s="104"/>
      <c r="V304" s="72"/>
      <c r="W304" s="72"/>
      <c r="X304" s="95"/>
    </row>
    <row r="305" spans="1:24" x14ac:dyDescent="0.25">
      <c r="A305" s="93" t="s">
        <v>92</v>
      </c>
      <c r="B305" s="90">
        <v>5</v>
      </c>
      <c r="C305" s="7">
        <f>SUM(C295:C304)</f>
        <v>21.5</v>
      </c>
      <c r="D305" s="7">
        <f>SUM(D295:D304)</f>
        <v>11.70879120879121</v>
      </c>
      <c r="E305" s="7">
        <f>SUM(E295:E304)</f>
        <v>9.7912087912087902</v>
      </c>
      <c r="F305" s="89" t="s">
        <v>14</v>
      </c>
      <c r="G305" s="90" t="s">
        <v>14</v>
      </c>
      <c r="H305" s="90" t="s">
        <v>14</v>
      </c>
      <c r="I305" s="7">
        <f>SUM(I295:I304)</f>
        <v>561</v>
      </c>
      <c r="J305" s="89" t="s">
        <v>14</v>
      </c>
      <c r="K305" s="7">
        <f t="shared" ref="K305:O305" si="415">SUM(K295:K304)</f>
        <v>306</v>
      </c>
      <c r="L305" s="7">
        <f t="shared" si="415"/>
        <v>285</v>
      </c>
      <c r="M305" s="7">
        <f t="shared" si="415"/>
        <v>90</v>
      </c>
      <c r="N305" s="7">
        <f t="shared" si="415"/>
        <v>195</v>
      </c>
      <c r="O305" s="7">
        <f t="shared" si="415"/>
        <v>0</v>
      </c>
      <c r="P305" s="89" t="s">
        <v>14</v>
      </c>
      <c r="Q305" s="7">
        <f t="shared" ref="Q305:S305" si="416">SUM(Q295:Q304)</f>
        <v>21</v>
      </c>
      <c r="R305" s="7">
        <f t="shared" si="416"/>
        <v>255</v>
      </c>
      <c r="S305" s="7">
        <f t="shared" si="416"/>
        <v>255</v>
      </c>
      <c r="T305" s="110" t="s">
        <v>14</v>
      </c>
      <c r="U305" s="90" t="s">
        <v>14</v>
      </c>
      <c r="V305" s="90" t="s">
        <v>14</v>
      </c>
      <c r="W305" s="90" t="s">
        <v>14</v>
      </c>
      <c r="X305" s="94" t="s">
        <v>14</v>
      </c>
    </row>
    <row r="306" spans="1:24" x14ac:dyDescent="0.25">
      <c r="A306" s="93" t="s">
        <v>27</v>
      </c>
      <c r="B306" s="90">
        <v>5</v>
      </c>
      <c r="C306" s="89" t="s">
        <v>14</v>
      </c>
      <c r="D306" s="89" t="s">
        <v>14</v>
      </c>
      <c r="E306" s="89" t="s">
        <v>14</v>
      </c>
      <c r="F306" s="7">
        <f>SUM(F295:F304)</f>
        <v>7.2000000000000011</v>
      </c>
      <c r="G306" s="90" t="s">
        <v>14</v>
      </c>
      <c r="H306" s="90" t="s">
        <v>14</v>
      </c>
      <c r="I306" s="90" t="s">
        <v>14</v>
      </c>
      <c r="J306" s="7">
        <f>SUM(J295:J304)</f>
        <v>195</v>
      </c>
      <c r="K306" s="90" t="s">
        <v>14</v>
      </c>
      <c r="L306" s="90" t="s">
        <v>14</v>
      </c>
      <c r="M306" s="90" t="s">
        <v>14</v>
      </c>
      <c r="N306" s="90" t="s">
        <v>14</v>
      </c>
      <c r="O306" s="90" t="s">
        <v>14</v>
      </c>
      <c r="P306" s="7">
        <f>SUM(P295:P304)</f>
        <v>195</v>
      </c>
      <c r="Q306" s="90" t="s">
        <v>14</v>
      </c>
      <c r="R306" s="110" t="s">
        <v>14</v>
      </c>
      <c r="S306" s="110" t="s">
        <v>14</v>
      </c>
      <c r="T306" s="7">
        <f>SUM(T295:T304)</f>
        <v>0</v>
      </c>
      <c r="U306" s="10" t="s">
        <v>14</v>
      </c>
      <c r="V306" s="90" t="s">
        <v>14</v>
      </c>
      <c r="W306" s="90" t="s">
        <v>14</v>
      </c>
      <c r="X306" s="94" t="s">
        <v>14</v>
      </c>
    </row>
    <row r="307" spans="1:24" x14ac:dyDescent="0.25">
      <c r="A307" s="93" t="s">
        <v>93</v>
      </c>
      <c r="B307" s="90">
        <v>5</v>
      </c>
      <c r="C307" s="7">
        <f>SUMIF(H295:H304,"f",C295:C304)</f>
        <v>3.5</v>
      </c>
      <c r="D307" s="7">
        <f>SUMIF(H295:H304,"f",D295:D304)</f>
        <v>1.8076923076923077</v>
      </c>
      <c r="E307" s="7">
        <f>SUMIF(H295:H304,"f",E295:E304)</f>
        <v>1.6923076923076923</v>
      </c>
      <c r="F307" s="89" t="s">
        <v>14</v>
      </c>
      <c r="G307" s="90" t="s">
        <v>14</v>
      </c>
      <c r="H307" s="90" t="s">
        <v>14</v>
      </c>
      <c r="I307" s="7">
        <f>SUMIF(H295:H304,"f",I295:I304)</f>
        <v>91</v>
      </c>
      <c r="J307" s="90" t="s">
        <v>14</v>
      </c>
      <c r="K307" s="7">
        <f>SUMIF(H295:H304,"f",K295:K304)</f>
        <v>47</v>
      </c>
      <c r="L307" s="7">
        <f>SUMIF(H295:H304,"f",L295:L304)</f>
        <v>45</v>
      </c>
      <c r="M307" s="7">
        <f>SUMIF(H295:H304,"f",M295:M304)</f>
        <v>15</v>
      </c>
      <c r="N307" s="7">
        <f>SUMIF(H295:H304,"f",N295:N304)</f>
        <v>30</v>
      </c>
      <c r="O307" s="7">
        <f>SUMIF(H295:H304,"f",O295:O304)</f>
        <v>0</v>
      </c>
      <c r="P307" s="90" t="s">
        <v>14</v>
      </c>
      <c r="Q307" s="7">
        <f>SUMIF(H295:H304,"f",Q295:Q304)</f>
        <v>2</v>
      </c>
      <c r="R307" s="7">
        <f>SUMIF(H295:H304,"f",R295:R304)</f>
        <v>44</v>
      </c>
      <c r="S307" s="7">
        <f>SUMIF(H295:H304,"f",S295:S304)</f>
        <v>44</v>
      </c>
      <c r="T307" s="110" t="s">
        <v>14</v>
      </c>
      <c r="U307" s="90" t="s">
        <v>14</v>
      </c>
      <c r="V307" s="90" t="s">
        <v>14</v>
      </c>
      <c r="W307" s="90" t="s">
        <v>14</v>
      </c>
      <c r="X307" s="94" t="s">
        <v>14</v>
      </c>
    </row>
    <row r="308" spans="1:24" x14ac:dyDescent="0.25">
      <c r="A308" s="201" t="s">
        <v>32</v>
      </c>
      <c r="B308" s="202"/>
      <c r="C308" s="202"/>
      <c r="D308" s="202"/>
      <c r="E308" s="202"/>
      <c r="F308" s="202"/>
      <c r="G308" s="202"/>
      <c r="H308" s="202"/>
      <c r="I308" s="202"/>
      <c r="J308" s="202"/>
      <c r="K308" s="202"/>
      <c r="L308" s="202"/>
      <c r="M308" s="202"/>
      <c r="N308" s="202"/>
      <c r="O308" s="202"/>
      <c r="P308" s="202"/>
      <c r="Q308" s="202"/>
      <c r="R308" s="202"/>
      <c r="S308" s="202"/>
      <c r="T308" s="202"/>
      <c r="U308" s="202"/>
      <c r="V308" s="202"/>
      <c r="W308" s="202"/>
      <c r="X308" s="203"/>
    </row>
    <row r="309" spans="1:24" x14ac:dyDescent="0.25">
      <c r="A309" s="92" t="s">
        <v>192</v>
      </c>
      <c r="B309" s="68">
        <v>5</v>
      </c>
      <c r="C309" s="73">
        <v>3.5</v>
      </c>
      <c r="D309" s="89">
        <f t="shared" ref="D309:D315" si="417">IF(C309&gt;0,K309/(I309/C309),0)</f>
        <v>2</v>
      </c>
      <c r="E309" s="89">
        <f t="shared" ref="E309:E315" si="418">IF(C309&gt;0,R309/(I309/C309),0)</f>
        <v>1.5</v>
      </c>
      <c r="F309" s="74">
        <f t="shared" ref="F309:F315" si="419">IF(U309&gt;0,FLOOR((P309+T309)/U309,0.1),0)</f>
        <v>1.2000000000000002</v>
      </c>
      <c r="G309" s="6" t="s">
        <v>21</v>
      </c>
      <c r="H309" s="6" t="s">
        <v>19</v>
      </c>
      <c r="I309" s="75">
        <f>K309+R309</f>
        <v>87.5</v>
      </c>
      <c r="J309" s="10">
        <f>P309+T309</f>
        <v>30</v>
      </c>
      <c r="K309" s="75">
        <f>L309+Q309</f>
        <v>50</v>
      </c>
      <c r="L309" s="75">
        <f>M309+N309</f>
        <v>45</v>
      </c>
      <c r="M309" s="68">
        <v>15</v>
      </c>
      <c r="N309" s="76">
        <f t="shared" ref="N309:N315" si="420">O309+P309</f>
        <v>30</v>
      </c>
      <c r="O309" s="68"/>
      <c r="P309" s="68">
        <v>30</v>
      </c>
      <c r="Q309" s="68">
        <v>5</v>
      </c>
      <c r="R309" s="107">
        <f t="shared" ref="R309:R311" si="421">(C309*U309)-K309</f>
        <v>37.5</v>
      </c>
      <c r="S309" s="108">
        <v>37.5</v>
      </c>
      <c r="T309" s="112">
        <f t="shared" ref="T309:T311" si="422">R309-S309</f>
        <v>0</v>
      </c>
      <c r="U309" s="106">
        <v>25</v>
      </c>
      <c r="V309" s="72">
        <v>100</v>
      </c>
      <c r="W309" s="72"/>
      <c r="X309" s="95"/>
    </row>
    <row r="310" spans="1:24" x14ac:dyDescent="0.25">
      <c r="A310" s="92" t="s">
        <v>193</v>
      </c>
      <c r="B310" s="68">
        <v>5</v>
      </c>
      <c r="C310" s="73">
        <v>1</v>
      </c>
      <c r="D310" s="89">
        <f t="shared" si="417"/>
        <v>0.80769230769230771</v>
      </c>
      <c r="E310" s="89">
        <f t="shared" si="418"/>
        <v>0.19230769230769232</v>
      </c>
      <c r="F310" s="74">
        <f t="shared" si="419"/>
        <v>0.5</v>
      </c>
      <c r="G310" s="6" t="s">
        <v>21</v>
      </c>
      <c r="H310" s="6" t="s">
        <v>19</v>
      </c>
      <c r="I310" s="75">
        <f t="shared" ref="I310:I315" si="423">K310+R310</f>
        <v>26</v>
      </c>
      <c r="J310" s="10">
        <f t="shared" ref="J310:J315" si="424">P310+T310</f>
        <v>15</v>
      </c>
      <c r="K310" s="75">
        <f t="shared" ref="K310:K315" si="425">L310+Q310</f>
        <v>21</v>
      </c>
      <c r="L310" s="75">
        <f t="shared" ref="L310:L315" si="426">M310+N310</f>
        <v>20</v>
      </c>
      <c r="M310" s="68">
        <v>5</v>
      </c>
      <c r="N310" s="76">
        <f t="shared" si="420"/>
        <v>15</v>
      </c>
      <c r="O310" s="68"/>
      <c r="P310" s="68">
        <v>15</v>
      </c>
      <c r="Q310" s="68">
        <v>1</v>
      </c>
      <c r="R310" s="107">
        <f t="shared" si="421"/>
        <v>5</v>
      </c>
      <c r="S310" s="108">
        <v>5</v>
      </c>
      <c r="T310" s="112">
        <f t="shared" si="422"/>
        <v>0</v>
      </c>
      <c r="U310" s="103">
        <v>26</v>
      </c>
      <c r="V310" s="72">
        <v>100</v>
      </c>
      <c r="W310" s="72"/>
      <c r="X310" s="95"/>
    </row>
    <row r="311" spans="1:24" ht="25.5" x14ac:dyDescent="0.25">
      <c r="A311" s="126" t="s">
        <v>194</v>
      </c>
      <c r="B311" s="70">
        <v>5</v>
      </c>
      <c r="C311" s="69">
        <v>2</v>
      </c>
      <c r="D311" s="129">
        <f t="shared" si="417"/>
        <v>1.1923076923076923</v>
      </c>
      <c r="E311" s="129">
        <f t="shared" si="418"/>
        <v>0.80769230769230771</v>
      </c>
      <c r="F311" s="129">
        <f t="shared" si="419"/>
        <v>0.1</v>
      </c>
      <c r="G311" s="58" t="s">
        <v>21</v>
      </c>
      <c r="H311" s="58" t="s">
        <v>19</v>
      </c>
      <c r="I311" s="10">
        <f t="shared" si="423"/>
        <v>52</v>
      </c>
      <c r="J311" s="10">
        <f t="shared" si="424"/>
        <v>5</v>
      </c>
      <c r="K311" s="10">
        <f t="shared" si="425"/>
        <v>31</v>
      </c>
      <c r="L311" s="10">
        <f t="shared" si="426"/>
        <v>30</v>
      </c>
      <c r="M311" s="70">
        <v>15</v>
      </c>
      <c r="N311" s="131">
        <f t="shared" si="420"/>
        <v>15</v>
      </c>
      <c r="O311" s="70">
        <v>10</v>
      </c>
      <c r="P311" s="70">
        <v>5</v>
      </c>
      <c r="Q311" s="70">
        <v>1</v>
      </c>
      <c r="R311" s="107">
        <f t="shared" si="421"/>
        <v>21</v>
      </c>
      <c r="S311" s="111">
        <v>21</v>
      </c>
      <c r="T311" s="112">
        <f t="shared" si="422"/>
        <v>0</v>
      </c>
      <c r="U311" s="103">
        <v>26</v>
      </c>
      <c r="V311" s="71">
        <v>100</v>
      </c>
      <c r="W311" s="71"/>
      <c r="X311" s="91"/>
    </row>
    <row r="312" spans="1:24" x14ac:dyDescent="0.25">
      <c r="A312" s="92"/>
      <c r="B312" s="68">
        <v>5</v>
      </c>
      <c r="C312" s="73"/>
      <c r="D312" s="89">
        <f t="shared" si="417"/>
        <v>0</v>
      </c>
      <c r="E312" s="89">
        <f t="shared" si="418"/>
        <v>0</v>
      </c>
      <c r="F312" s="74">
        <f t="shared" si="419"/>
        <v>0</v>
      </c>
      <c r="G312" s="6"/>
      <c r="H312" s="6"/>
      <c r="I312" s="75">
        <f t="shared" si="423"/>
        <v>0</v>
      </c>
      <c r="J312" s="10">
        <f t="shared" si="424"/>
        <v>0</v>
      </c>
      <c r="K312" s="75">
        <f t="shared" si="425"/>
        <v>0</v>
      </c>
      <c r="L312" s="75">
        <f t="shared" si="426"/>
        <v>0</v>
      </c>
      <c r="M312" s="68"/>
      <c r="N312" s="76">
        <f t="shared" si="420"/>
        <v>0</v>
      </c>
      <c r="O312" s="68"/>
      <c r="P312" s="68"/>
      <c r="Q312" s="68"/>
      <c r="R312" s="107">
        <f t="shared" ref="R312:R315" si="427">(C312*U312)-K312</f>
        <v>0</v>
      </c>
      <c r="S312" s="111"/>
      <c r="T312" s="112">
        <f t="shared" ref="T312:T315" si="428">R312-S312</f>
        <v>0</v>
      </c>
      <c r="U312" s="104"/>
      <c r="V312" s="72"/>
      <c r="W312" s="72"/>
      <c r="X312" s="95"/>
    </row>
    <row r="313" spans="1:24" x14ac:dyDescent="0.25">
      <c r="A313" s="92"/>
      <c r="B313" s="68">
        <v>5</v>
      </c>
      <c r="C313" s="73"/>
      <c r="D313" s="89">
        <f t="shared" si="417"/>
        <v>0</v>
      </c>
      <c r="E313" s="89">
        <f t="shared" si="418"/>
        <v>0</v>
      </c>
      <c r="F313" s="74">
        <f t="shared" si="419"/>
        <v>0</v>
      </c>
      <c r="G313" s="6"/>
      <c r="H313" s="6"/>
      <c r="I313" s="75">
        <f t="shared" si="423"/>
        <v>0</v>
      </c>
      <c r="J313" s="10">
        <f t="shared" si="424"/>
        <v>0</v>
      </c>
      <c r="K313" s="75">
        <f t="shared" si="425"/>
        <v>0</v>
      </c>
      <c r="L313" s="75">
        <f t="shared" si="426"/>
        <v>0</v>
      </c>
      <c r="M313" s="68"/>
      <c r="N313" s="76">
        <f t="shared" si="420"/>
        <v>0</v>
      </c>
      <c r="O313" s="68"/>
      <c r="P313" s="68"/>
      <c r="Q313" s="68"/>
      <c r="R313" s="107">
        <f t="shared" si="427"/>
        <v>0</v>
      </c>
      <c r="S313" s="111"/>
      <c r="T313" s="112">
        <f t="shared" si="428"/>
        <v>0</v>
      </c>
      <c r="U313" s="104"/>
      <c r="V313" s="72"/>
      <c r="W313" s="72"/>
      <c r="X313" s="95"/>
    </row>
    <row r="314" spans="1:24" x14ac:dyDescent="0.25">
      <c r="A314" s="92"/>
      <c r="B314" s="68">
        <v>5</v>
      </c>
      <c r="C314" s="73"/>
      <c r="D314" s="89">
        <f t="shared" si="417"/>
        <v>0</v>
      </c>
      <c r="E314" s="89">
        <f t="shared" si="418"/>
        <v>0</v>
      </c>
      <c r="F314" s="74">
        <f t="shared" si="419"/>
        <v>0</v>
      </c>
      <c r="G314" s="6"/>
      <c r="H314" s="6"/>
      <c r="I314" s="75">
        <f t="shared" si="423"/>
        <v>0</v>
      </c>
      <c r="J314" s="10">
        <f t="shared" si="424"/>
        <v>0</v>
      </c>
      <c r="K314" s="75">
        <f t="shared" si="425"/>
        <v>0</v>
      </c>
      <c r="L314" s="75">
        <f t="shared" si="426"/>
        <v>0</v>
      </c>
      <c r="M314" s="68"/>
      <c r="N314" s="76">
        <f t="shared" si="420"/>
        <v>0</v>
      </c>
      <c r="O314" s="68"/>
      <c r="P314" s="68"/>
      <c r="Q314" s="68"/>
      <c r="R314" s="107">
        <f t="shared" si="427"/>
        <v>0</v>
      </c>
      <c r="S314" s="111"/>
      <c r="T314" s="112">
        <f t="shared" si="428"/>
        <v>0</v>
      </c>
      <c r="U314" s="104"/>
      <c r="V314" s="72"/>
      <c r="W314" s="72"/>
      <c r="X314" s="95"/>
    </row>
    <row r="315" spans="1:24" x14ac:dyDescent="0.25">
      <c r="A315" s="92"/>
      <c r="B315" s="68">
        <v>5</v>
      </c>
      <c r="C315" s="73"/>
      <c r="D315" s="89">
        <f t="shared" si="417"/>
        <v>0</v>
      </c>
      <c r="E315" s="89">
        <f t="shared" si="418"/>
        <v>0</v>
      </c>
      <c r="F315" s="74">
        <f t="shared" si="419"/>
        <v>0</v>
      </c>
      <c r="G315" s="6"/>
      <c r="H315" s="6"/>
      <c r="I315" s="75">
        <f t="shared" si="423"/>
        <v>0</v>
      </c>
      <c r="J315" s="10">
        <f t="shared" si="424"/>
        <v>0</v>
      </c>
      <c r="K315" s="75">
        <f t="shared" si="425"/>
        <v>0</v>
      </c>
      <c r="L315" s="75">
        <f t="shared" si="426"/>
        <v>0</v>
      </c>
      <c r="M315" s="68"/>
      <c r="N315" s="76">
        <f t="shared" si="420"/>
        <v>0</v>
      </c>
      <c r="O315" s="68"/>
      <c r="P315" s="68"/>
      <c r="Q315" s="68"/>
      <c r="R315" s="107">
        <f t="shared" si="427"/>
        <v>0</v>
      </c>
      <c r="S315" s="111"/>
      <c r="T315" s="112">
        <f t="shared" si="428"/>
        <v>0</v>
      </c>
      <c r="U315" s="104"/>
      <c r="V315" s="72"/>
      <c r="W315" s="72"/>
      <c r="X315" s="95"/>
    </row>
    <row r="316" spans="1:24" x14ac:dyDescent="0.25">
      <c r="A316" s="93" t="s">
        <v>92</v>
      </c>
      <c r="B316" s="90">
        <v>5</v>
      </c>
      <c r="C316" s="7">
        <f>SUM(C309:C315)</f>
        <v>6.5</v>
      </c>
      <c r="D316" s="7">
        <f>SUM(D309:D315)</f>
        <v>4</v>
      </c>
      <c r="E316" s="7">
        <f>SUM(E309:E315)</f>
        <v>2.5</v>
      </c>
      <c r="F316" s="89" t="s">
        <v>14</v>
      </c>
      <c r="G316" s="90" t="s">
        <v>14</v>
      </c>
      <c r="H316" s="90" t="s">
        <v>14</v>
      </c>
      <c r="I316" s="7">
        <f>SUM(I309:I315)</f>
        <v>165.5</v>
      </c>
      <c r="J316" s="89" t="s">
        <v>14</v>
      </c>
      <c r="K316" s="7">
        <f t="shared" ref="K316:O316" si="429">SUM(K309:K315)</f>
        <v>102</v>
      </c>
      <c r="L316" s="7">
        <f t="shared" si="429"/>
        <v>95</v>
      </c>
      <c r="M316" s="7">
        <f t="shared" si="429"/>
        <v>35</v>
      </c>
      <c r="N316" s="7">
        <f t="shared" si="429"/>
        <v>60</v>
      </c>
      <c r="O316" s="7">
        <f t="shared" si="429"/>
        <v>10</v>
      </c>
      <c r="P316" s="89" t="s">
        <v>14</v>
      </c>
      <c r="Q316" s="7">
        <f t="shared" ref="Q316:S316" si="430">SUM(Q309:Q315)</f>
        <v>7</v>
      </c>
      <c r="R316" s="7">
        <f t="shared" si="430"/>
        <v>63.5</v>
      </c>
      <c r="S316" s="7">
        <f t="shared" si="430"/>
        <v>63.5</v>
      </c>
      <c r="T316" s="110" t="s">
        <v>14</v>
      </c>
      <c r="U316" s="90" t="s">
        <v>14</v>
      </c>
      <c r="V316" s="90" t="s">
        <v>14</v>
      </c>
      <c r="W316" s="90" t="s">
        <v>14</v>
      </c>
      <c r="X316" s="94" t="s">
        <v>14</v>
      </c>
    </row>
    <row r="317" spans="1:24" x14ac:dyDescent="0.25">
      <c r="A317" s="93" t="s">
        <v>27</v>
      </c>
      <c r="B317" s="90">
        <v>5</v>
      </c>
      <c r="C317" s="89" t="s">
        <v>14</v>
      </c>
      <c r="D317" s="89" t="s">
        <v>14</v>
      </c>
      <c r="E317" s="89" t="s">
        <v>14</v>
      </c>
      <c r="F317" s="7">
        <f>SUM(F309:F315)</f>
        <v>1.8000000000000003</v>
      </c>
      <c r="G317" s="90" t="s">
        <v>14</v>
      </c>
      <c r="H317" s="90" t="s">
        <v>14</v>
      </c>
      <c r="I317" s="90" t="s">
        <v>14</v>
      </c>
      <c r="J317" s="7">
        <f>SUM(J309:J315)</f>
        <v>50</v>
      </c>
      <c r="K317" s="90" t="s">
        <v>14</v>
      </c>
      <c r="L317" s="90" t="s">
        <v>14</v>
      </c>
      <c r="M317" s="90" t="s">
        <v>14</v>
      </c>
      <c r="N317" s="90" t="s">
        <v>14</v>
      </c>
      <c r="O317" s="90" t="s">
        <v>14</v>
      </c>
      <c r="P317" s="7">
        <f>SUM(P309:P315)</f>
        <v>50</v>
      </c>
      <c r="Q317" s="90" t="s">
        <v>14</v>
      </c>
      <c r="R317" s="110" t="s">
        <v>14</v>
      </c>
      <c r="S317" s="110" t="s">
        <v>14</v>
      </c>
      <c r="T317" s="7">
        <f>SUM(T309:T315)</f>
        <v>0</v>
      </c>
      <c r="U317" s="10" t="s">
        <v>14</v>
      </c>
      <c r="V317" s="90" t="s">
        <v>14</v>
      </c>
      <c r="W317" s="90" t="s">
        <v>14</v>
      </c>
      <c r="X317" s="94" t="s">
        <v>14</v>
      </c>
    </row>
    <row r="318" spans="1:24" x14ac:dyDescent="0.25">
      <c r="A318" s="93" t="s">
        <v>93</v>
      </c>
      <c r="B318" s="90">
        <v>5</v>
      </c>
      <c r="C318" s="7">
        <f>SUMIF(H309:H315,"f",C309:C315)</f>
        <v>0</v>
      </c>
      <c r="D318" s="7">
        <f>SUMIF(H309:H315,"f",D309:D315)</f>
        <v>0</v>
      </c>
      <c r="E318" s="7">
        <f>SUMIF(H309:H315,"f",E309:E315)</f>
        <v>0</v>
      </c>
      <c r="F318" s="89" t="s">
        <v>14</v>
      </c>
      <c r="G318" s="90" t="s">
        <v>14</v>
      </c>
      <c r="H318" s="90" t="s">
        <v>14</v>
      </c>
      <c r="I318" s="7">
        <f>SUMIF(H309:H315,"f",I309:I315)</f>
        <v>0</v>
      </c>
      <c r="J318" s="90" t="s">
        <v>14</v>
      </c>
      <c r="K318" s="7">
        <f>SUMIF(H309:H315,"f",K309:K315)</f>
        <v>0</v>
      </c>
      <c r="L318" s="7">
        <f>SUMIF(H309:H315,"f",L309:L315)</f>
        <v>0</v>
      </c>
      <c r="M318" s="7">
        <f>SUMIF(H309:H315,"f",M309:M315)</f>
        <v>0</v>
      </c>
      <c r="N318" s="7">
        <f>SUMIF(H309:H315,"f",N309:N315)</f>
        <v>0</v>
      </c>
      <c r="O318" s="7">
        <f>SUMIF(H309:H315,"f",O309:O315)</f>
        <v>0</v>
      </c>
      <c r="P318" s="90" t="s">
        <v>14</v>
      </c>
      <c r="Q318" s="7">
        <f>SUMIF(H309:H315,"f",Q309:Q315)</f>
        <v>0</v>
      </c>
      <c r="R318" s="7">
        <f>SUMIF(H309:H315,"f",R309:R315)</f>
        <v>0</v>
      </c>
      <c r="S318" s="7">
        <f>SUMIF(H309:H315,"f",S309:S315)</f>
        <v>0</v>
      </c>
      <c r="T318" s="110" t="s">
        <v>14</v>
      </c>
      <c r="U318" s="90" t="s">
        <v>14</v>
      </c>
      <c r="V318" s="90" t="s">
        <v>14</v>
      </c>
      <c r="W318" s="90" t="s">
        <v>14</v>
      </c>
      <c r="X318" s="94" t="s">
        <v>14</v>
      </c>
    </row>
    <row r="319" spans="1:24" x14ac:dyDescent="0.25">
      <c r="A319" s="201" t="s">
        <v>35</v>
      </c>
      <c r="B319" s="202"/>
      <c r="C319" s="202"/>
      <c r="D319" s="202"/>
      <c r="E319" s="202"/>
      <c r="F319" s="202"/>
      <c r="G319" s="202"/>
      <c r="H319" s="202"/>
      <c r="I319" s="202"/>
      <c r="J319" s="202"/>
      <c r="K319" s="202"/>
      <c r="L319" s="202"/>
      <c r="M319" s="202"/>
      <c r="N319" s="202"/>
      <c r="O319" s="202"/>
      <c r="P319" s="202"/>
      <c r="Q319" s="202"/>
      <c r="R319" s="202"/>
      <c r="S319" s="202"/>
      <c r="T319" s="202"/>
      <c r="U319" s="202"/>
      <c r="V319" s="202"/>
      <c r="W319" s="202"/>
      <c r="X319" s="203"/>
    </row>
    <row r="320" spans="1:24" x14ac:dyDescent="0.25">
      <c r="A320" s="92"/>
      <c r="B320" s="68">
        <v>5</v>
      </c>
      <c r="C320" s="73"/>
      <c r="D320" s="89">
        <f t="shared" ref="D320:D321" si="431">IF(C320&gt;0,K320/(I320/C320),0)</f>
        <v>0</v>
      </c>
      <c r="E320" s="89">
        <f t="shared" ref="E320:E321" si="432">IF(C320&gt;0,R320/(I320/C320),0)</f>
        <v>0</v>
      </c>
      <c r="F320" s="74">
        <f t="shared" ref="F320:F321" si="433">IF(U320&gt;0,FLOOR((P320+T320)/U320,0.1),0)</f>
        <v>0</v>
      </c>
      <c r="G320" s="6"/>
      <c r="H320" s="6"/>
      <c r="I320" s="75">
        <f>K320+R320</f>
        <v>0</v>
      </c>
      <c r="J320" s="10">
        <f>P320+T320</f>
        <v>0</v>
      </c>
      <c r="K320" s="75">
        <f>L320+Q320</f>
        <v>0</v>
      </c>
      <c r="L320" s="75">
        <f>M320+N320</f>
        <v>0</v>
      </c>
      <c r="M320" s="68"/>
      <c r="N320" s="76">
        <f t="shared" ref="N320:N321" si="434">O320+P320</f>
        <v>0</v>
      </c>
      <c r="O320" s="68"/>
      <c r="P320" s="68"/>
      <c r="Q320" s="68"/>
      <c r="R320" s="107">
        <f t="shared" ref="R320:R321" si="435">(C320*U320)-K320</f>
        <v>0</v>
      </c>
      <c r="S320" s="111"/>
      <c r="T320" s="112">
        <f t="shared" ref="T320:T321" si="436">R320-S320</f>
        <v>0</v>
      </c>
      <c r="U320" s="104"/>
      <c r="V320" s="72"/>
      <c r="W320" s="72"/>
      <c r="X320" s="95"/>
    </row>
    <row r="321" spans="1:28" x14ac:dyDescent="0.25">
      <c r="A321" s="92"/>
      <c r="B321" s="68">
        <v>5</v>
      </c>
      <c r="C321" s="73"/>
      <c r="D321" s="89">
        <f t="shared" si="431"/>
        <v>0</v>
      </c>
      <c r="E321" s="89">
        <f t="shared" si="432"/>
        <v>0</v>
      </c>
      <c r="F321" s="74">
        <f t="shared" si="433"/>
        <v>0</v>
      </c>
      <c r="G321" s="6"/>
      <c r="H321" s="6"/>
      <c r="I321" s="75">
        <f t="shared" ref="I321" si="437">K321+R321</f>
        <v>0</v>
      </c>
      <c r="J321" s="10">
        <f t="shared" ref="J321" si="438">P321+T321</f>
        <v>0</v>
      </c>
      <c r="K321" s="75">
        <f t="shared" ref="K321" si="439">L321+Q321</f>
        <v>0</v>
      </c>
      <c r="L321" s="75">
        <f t="shared" ref="L321" si="440">M321+N321</f>
        <v>0</v>
      </c>
      <c r="M321" s="68"/>
      <c r="N321" s="76">
        <f t="shared" si="434"/>
        <v>0</v>
      </c>
      <c r="O321" s="68"/>
      <c r="P321" s="68"/>
      <c r="Q321" s="68"/>
      <c r="R321" s="107">
        <f t="shared" si="435"/>
        <v>0</v>
      </c>
      <c r="S321" s="111"/>
      <c r="T321" s="112">
        <f t="shared" si="436"/>
        <v>0</v>
      </c>
      <c r="U321" s="104"/>
      <c r="V321" s="72"/>
      <c r="W321" s="72"/>
      <c r="X321" s="95"/>
    </row>
    <row r="322" spans="1:28" x14ac:dyDescent="0.25">
      <c r="A322" s="93" t="s">
        <v>92</v>
      </c>
      <c r="B322" s="90">
        <v>5</v>
      </c>
      <c r="C322" s="7">
        <f>SUM(C320:C321)</f>
        <v>0</v>
      </c>
      <c r="D322" s="7">
        <f>SUM(D320:D321)</f>
        <v>0</v>
      </c>
      <c r="E322" s="7">
        <f>SUM(E320:E321)</f>
        <v>0</v>
      </c>
      <c r="F322" s="89" t="s">
        <v>14</v>
      </c>
      <c r="G322" s="90" t="s">
        <v>14</v>
      </c>
      <c r="H322" s="90" t="s">
        <v>14</v>
      </c>
      <c r="I322" s="7">
        <f>SUM(I320:I321)</f>
        <v>0</v>
      </c>
      <c r="J322" s="89" t="s">
        <v>14</v>
      </c>
      <c r="K322" s="7">
        <f>SUM(K320:K321)</f>
        <v>0</v>
      </c>
      <c r="L322" s="7">
        <f>SUM(L320:L321)</f>
        <v>0</v>
      </c>
      <c r="M322" s="7">
        <f>SUM(M320:M321)</f>
        <v>0</v>
      </c>
      <c r="N322" s="7">
        <f>SUM(N320:N321)</f>
        <v>0</v>
      </c>
      <c r="O322" s="7">
        <f>SUM(O320:O321)</f>
        <v>0</v>
      </c>
      <c r="P322" s="89" t="s">
        <v>14</v>
      </c>
      <c r="Q322" s="7">
        <f>SUM(Q320:Q321)</f>
        <v>0</v>
      </c>
      <c r="R322" s="7">
        <f>SUM(R320:R321)</f>
        <v>0</v>
      </c>
      <c r="S322" s="7">
        <f>SUM(S320:S321)</f>
        <v>0</v>
      </c>
      <c r="T322" s="110" t="s">
        <v>14</v>
      </c>
      <c r="U322" s="90" t="s">
        <v>14</v>
      </c>
      <c r="V322" s="90" t="s">
        <v>14</v>
      </c>
      <c r="W322" s="90" t="s">
        <v>14</v>
      </c>
      <c r="X322" s="94" t="s">
        <v>14</v>
      </c>
    </row>
    <row r="323" spans="1:28" x14ac:dyDescent="0.25">
      <c r="A323" s="93" t="s">
        <v>27</v>
      </c>
      <c r="B323" s="90">
        <v>5</v>
      </c>
      <c r="C323" s="89" t="s">
        <v>14</v>
      </c>
      <c r="D323" s="89" t="s">
        <v>14</v>
      </c>
      <c r="E323" s="89" t="s">
        <v>14</v>
      </c>
      <c r="F323" s="7">
        <f>SUM(F320:F321)</f>
        <v>0</v>
      </c>
      <c r="G323" s="90" t="s">
        <v>14</v>
      </c>
      <c r="H323" s="90" t="s">
        <v>14</v>
      </c>
      <c r="I323" s="90" t="s">
        <v>14</v>
      </c>
      <c r="J323" s="7">
        <f>SUM(J320:J321)</f>
        <v>0</v>
      </c>
      <c r="K323" s="90" t="s">
        <v>14</v>
      </c>
      <c r="L323" s="90" t="s">
        <v>14</v>
      </c>
      <c r="M323" s="90" t="s">
        <v>14</v>
      </c>
      <c r="N323" s="90" t="s">
        <v>14</v>
      </c>
      <c r="O323" s="90" t="s">
        <v>14</v>
      </c>
      <c r="P323" s="7">
        <f>SUM(P320:P321)</f>
        <v>0</v>
      </c>
      <c r="Q323" s="90" t="s">
        <v>14</v>
      </c>
      <c r="R323" s="110" t="s">
        <v>14</v>
      </c>
      <c r="S323" s="110" t="s">
        <v>14</v>
      </c>
      <c r="T323" s="7">
        <f>SUM(T320:T321)</f>
        <v>0</v>
      </c>
      <c r="U323" s="10" t="s">
        <v>14</v>
      </c>
      <c r="V323" s="90" t="s">
        <v>14</v>
      </c>
      <c r="W323" s="90" t="s">
        <v>14</v>
      </c>
      <c r="X323" s="94" t="s">
        <v>14</v>
      </c>
    </row>
    <row r="324" spans="1:28" x14ac:dyDescent="0.25">
      <c r="A324" s="93" t="s">
        <v>93</v>
      </c>
      <c r="B324" s="90">
        <v>5</v>
      </c>
      <c r="C324" s="7">
        <f>SUMIF(H320:H321,"f",C320:C321)</f>
        <v>0</v>
      </c>
      <c r="D324" s="7">
        <f>SUMIF(H320:H321,"f",D320:D321)</f>
        <v>0</v>
      </c>
      <c r="E324" s="7">
        <f>SUMIF(H320:H321,"f",E320:E321)</f>
        <v>0</v>
      </c>
      <c r="F324" s="89" t="s">
        <v>14</v>
      </c>
      <c r="G324" s="90" t="s">
        <v>14</v>
      </c>
      <c r="H324" s="90" t="s">
        <v>14</v>
      </c>
      <c r="I324" s="7">
        <f>SUMIF(H320:H321,"f",I320:I321)</f>
        <v>0</v>
      </c>
      <c r="J324" s="90" t="s">
        <v>14</v>
      </c>
      <c r="K324" s="7">
        <f>SUMIF(H320:H321,"f",K320:K321)</f>
        <v>0</v>
      </c>
      <c r="L324" s="7">
        <f>SUMIF(H320:H321,"f",L320:L321)</f>
        <v>0</v>
      </c>
      <c r="M324" s="7">
        <f>SUMIF(H320:H321,"f",M320:M321)</f>
        <v>0</v>
      </c>
      <c r="N324" s="7">
        <f>SUMIF(H320:H321,"f",N320:N321)</f>
        <v>0</v>
      </c>
      <c r="O324" s="7">
        <f>SUMIF(H320:H321,"f",O320:O321)</f>
        <v>0</v>
      </c>
      <c r="P324" s="90" t="s">
        <v>14</v>
      </c>
      <c r="Q324" s="7">
        <f>SUMIF(H320:H321,"f",Q320:Q321)</f>
        <v>0</v>
      </c>
      <c r="R324" s="7">
        <f>SUMIF(H320:H321,"f",R320:R321)</f>
        <v>0</v>
      </c>
      <c r="S324" s="7">
        <f>SUMIF(H320:H321,"f",S320:S321)</f>
        <v>0</v>
      </c>
      <c r="T324" s="110" t="s">
        <v>14</v>
      </c>
      <c r="U324" s="90" t="s">
        <v>14</v>
      </c>
      <c r="V324" s="90" t="s">
        <v>14</v>
      </c>
      <c r="W324" s="90" t="s">
        <v>14</v>
      </c>
      <c r="X324" s="94" t="s">
        <v>14</v>
      </c>
    </row>
    <row r="325" spans="1:28" x14ac:dyDescent="0.25">
      <c r="A325" s="201" t="s">
        <v>33</v>
      </c>
      <c r="B325" s="202"/>
      <c r="C325" s="202"/>
      <c r="D325" s="202"/>
      <c r="E325" s="202"/>
      <c r="F325" s="202"/>
      <c r="G325" s="202"/>
      <c r="H325" s="202"/>
      <c r="I325" s="202"/>
      <c r="J325" s="202"/>
      <c r="K325" s="202"/>
      <c r="L325" s="202"/>
      <c r="M325" s="202"/>
      <c r="N325" s="202"/>
      <c r="O325" s="202"/>
      <c r="P325" s="202"/>
      <c r="Q325" s="202"/>
      <c r="R325" s="202"/>
      <c r="S325" s="202"/>
      <c r="T325" s="202"/>
      <c r="U325" s="202"/>
      <c r="V325" s="202"/>
      <c r="W325" s="202"/>
      <c r="X325" s="203"/>
    </row>
    <row r="326" spans="1:28" x14ac:dyDescent="0.25">
      <c r="A326" s="92"/>
      <c r="B326" s="68">
        <v>5</v>
      </c>
      <c r="C326" s="73"/>
      <c r="D326" s="89">
        <f t="shared" ref="D326:D327" si="441">IF(C326&gt;0,K326/(I326/C326),0)</f>
        <v>0</v>
      </c>
      <c r="E326" s="89">
        <f t="shared" ref="E326:E327" si="442">IF(C326&gt;0,R326/(I326/C326),0)</f>
        <v>0</v>
      </c>
      <c r="F326" s="74">
        <f t="shared" ref="F326:F327" si="443">IF(U326&gt;0,FLOOR((P326+T326)/U326,0.1),0)</f>
        <v>0</v>
      </c>
      <c r="G326" s="6"/>
      <c r="H326" s="6"/>
      <c r="I326" s="75">
        <f>K326+R326</f>
        <v>0</v>
      </c>
      <c r="J326" s="10">
        <f>P326+T326</f>
        <v>0</v>
      </c>
      <c r="K326" s="75">
        <f>L326+Q326</f>
        <v>0</v>
      </c>
      <c r="L326" s="75">
        <f>M326+N326</f>
        <v>0</v>
      </c>
      <c r="M326" s="68"/>
      <c r="N326" s="76">
        <f t="shared" ref="N326:N327" si="444">O326+P326</f>
        <v>0</v>
      </c>
      <c r="O326" s="68"/>
      <c r="P326" s="68"/>
      <c r="Q326" s="68"/>
      <c r="R326" s="107">
        <f t="shared" ref="R326:R327" si="445">(C326*U326)-K326</f>
        <v>0</v>
      </c>
      <c r="S326" s="111"/>
      <c r="T326" s="112">
        <f t="shared" ref="T326:T327" si="446">R326-S326</f>
        <v>0</v>
      </c>
      <c r="U326" s="104"/>
      <c r="V326" s="72"/>
      <c r="W326" s="72"/>
      <c r="X326" s="95"/>
    </row>
    <row r="327" spans="1:28" x14ac:dyDescent="0.25">
      <c r="A327" s="92"/>
      <c r="B327" s="68">
        <v>5</v>
      </c>
      <c r="C327" s="73"/>
      <c r="D327" s="89">
        <f t="shared" si="441"/>
        <v>0</v>
      </c>
      <c r="E327" s="89">
        <f t="shared" si="442"/>
        <v>0</v>
      </c>
      <c r="F327" s="74">
        <f t="shared" si="443"/>
        <v>0</v>
      </c>
      <c r="G327" s="6"/>
      <c r="H327" s="6"/>
      <c r="I327" s="75">
        <f t="shared" ref="I327" si="447">K327+R327</f>
        <v>0</v>
      </c>
      <c r="J327" s="10">
        <f t="shared" ref="J327" si="448">P327+T327</f>
        <v>0</v>
      </c>
      <c r="K327" s="75">
        <f t="shared" ref="K327" si="449">L327+Q327</f>
        <v>0</v>
      </c>
      <c r="L327" s="75">
        <f t="shared" ref="L327" si="450">M327+N327</f>
        <v>0</v>
      </c>
      <c r="M327" s="68"/>
      <c r="N327" s="76">
        <f t="shared" si="444"/>
        <v>0</v>
      </c>
      <c r="O327" s="68"/>
      <c r="P327" s="68"/>
      <c r="Q327" s="68"/>
      <c r="R327" s="107">
        <f t="shared" si="445"/>
        <v>0</v>
      </c>
      <c r="S327" s="111"/>
      <c r="T327" s="112">
        <f t="shared" si="446"/>
        <v>0</v>
      </c>
      <c r="U327" s="104"/>
      <c r="V327" s="72"/>
      <c r="W327" s="72"/>
      <c r="X327" s="95"/>
    </row>
    <row r="328" spans="1:28" x14ac:dyDescent="0.25">
      <c r="A328" s="93" t="s">
        <v>92</v>
      </c>
      <c r="B328" s="90">
        <v>5</v>
      </c>
      <c r="C328" s="7">
        <f>SUM(C326:C327)</f>
        <v>0</v>
      </c>
      <c r="D328" s="7">
        <f>SUM(D326:D327)</f>
        <v>0</v>
      </c>
      <c r="E328" s="7">
        <f>SUM(E326:E327)</f>
        <v>0</v>
      </c>
      <c r="F328" s="89" t="s">
        <v>14</v>
      </c>
      <c r="G328" s="90" t="s">
        <v>14</v>
      </c>
      <c r="H328" s="90" t="s">
        <v>14</v>
      </c>
      <c r="I328" s="7">
        <f>SUM(I326:I327)</f>
        <v>0</v>
      </c>
      <c r="J328" s="89" t="s">
        <v>14</v>
      </c>
      <c r="K328" s="7">
        <f>SUM(K326:K327)</f>
        <v>0</v>
      </c>
      <c r="L328" s="7">
        <f>SUM(L326:L327)</f>
        <v>0</v>
      </c>
      <c r="M328" s="7">
        <f>SUM(M326:M327)</f>
        <v>0</v>
      </c>
      <c r="N328" s="7">
        <f>SUM(N326:N327)</f>
        <v>0</v>
      </c>
      <c r="O328" s="7">
        <f>SUM(O326:O327)</f>
        <v>0</v>
      </c>
      <c r="P328" s="89" t="s">
        <v>14</v>
      </c>
      <c r="Q328" s="7">
        <f>SUM(Q326:Q327)</f>
        <v>0</v>
      </c>
      <c r="R328" s="7">
        <f>SUM(R326:R327)</f>
        <v>0</v>
      </c>
      <c r="S328" s="7">
        <f>SUM(S326:S327)</f>
        <v>0</v>
      </c>
      <c r="T328" s="110" t="s">
        <v>14</v>
      </c>
      <c r="U328" s="90" t="s">
        <v>14</v>
      </c>
      <c r="V328" s="90" t="s">
        <v>14</v>
      </c>
      <c r="W328" s="90" t="s">
        <v>14</v>
      </c>
      <c r="X328" s="94" t="s">
        <v>14</v>
      </c>
    </row>
    <row r="329" spans="1:28" x14ac:dyDescent="0.25">
      <c r="A329" s="93" t="s">
        <v>27</v>
      </c>
      <c r="B329" s="90">
        <v>5</v>
      </c>
      <c r="C329" s="89" t="s">
        <v>14</v>
      </c>
      <c r="D329" s="89" t="s">
        <v>14</v>
      </c>
      <c r="E329" s="89" t="s">
        <v>14</v>
      </c>
      <c r="F329" s="7">
        <f>SUM(F326:F327)</f>
        <v>0</v>
      </c>
      <c r="G329" s="90" t="s">
        <v>14</v>
      </c>
      <c r="H329" s="90" t="s">
        <v>14</v>
      </c>
      <c r="I329" s="90" t="s">
        <v>14</v>
      </c>
      <c r="J329" s="7">
        <f>SUM(J326:J327)</f>
        <v>0</v>
      </c>
      <c r="K329" s="90" t="s">
        <v>14</v>
      </c>
      <c r="L329" s="90" t="s">
        <v>14</v>
      </c>
      <c r="M329" s="90" t="s">
        <v>14</v>
      </c>
      <c r="N329" s="90" t="s">
        <v>14</v>
      </c>
      <c r="O329" s="90" t="s">
        <v>14</v>
      </c>
      <c r="P329" s="7">
        <f>SUM(P326:P327)</f>
        <v>0</v>
      </c>
      <c r="Q329" s="90" t="s">
        <v>14</v>
      </c>
      <c r="R329" s="110" t="s">
        <v>14</v>
      </c>
      <c r="S329" s="110" t="s">
        <v>14</v>
      </c>
      <c r="T329" s="7">
        <f>SUM(T326:T327)</f>
        <v>0</v>
      </c>
      <c r="U329" s="10" t="s">
        <v>14</v>
      </c>
      <c r="V329" s="90" t="s">
        <v>14</v>
      </c>
      <c r="W329" s="90" t="s">
        <v>14</v>
      </c>
      <c r="X329" s="94" t="s">
        <v>14</v>
      </c>
    </row>
    <row r="330" spans="1:28" x14ac:dyDescent="0.25">
      <c r="A330" s="93" t="s">
        <v>93</v>
      </c>
      <c r="B330" s="90">
        <v>5</v>
      </c>
      <c r="C330" s="7">
        <f>SUMIF(H326:H327,"f",C326:C327)</f>
        <v>0</v>
      </c>
      <c r="D330" s="7">
        <f>SUMIF(H326:H327,"f",D326:D327)</f>
        <v>0</v>
      </c>
      <c r="E330" s="7">
        <f>SUMIF(H326:H327,"f",E326:E327)</f>
        <v>0</v>
      </c>
      <c r="F330" s="89" t="s">
        <v>14</v>
      </c>
      <c r="G330" s="90" t="s">
        <v>14</v>
      </c>
      <c r="H330" s="90" t="s">
        <v>14</v>
      </c>
      <c r="I330" s="7">
        <f>SUMIF(H326:H327,"f",I326:I327)</f>
        <v>0</v>
      </c>
      <c r="J330" s="90" t="s">
        <v>14</v>
      </c>
      <c r="K330" s="7">
        <f>SUMIF(H326:H327,"f",K326:K327)</f>
        <v>0</v>
      </c>
      <c r="L330" s="7">
        <f>SUMIF(H326:H327,"f",L326:L327)</f>
        <v>0</v>
      </c>
      <c r="M330" s="7">
        <f>SUMIF(H326:H327,"f",M326:M327)</f>
        <v>0</v>
      </c>
      <c r="N330" s="7">
        <f>SUMIF(H326:H327,"f",N326:N327)</f>
        <v>0</v>
      </c>
      <c r="O330" s="7">
        <f>SUMIF(H326:H327,"f",O326:O327)</f>
        <v>0</v>
      </c>
      <c r="P330" s="90" t="s">
        <v>14</v>
      </c>
      <c r="Q330" s="7">
        <f>SUMIF(H326:H327,"f",Q326:Q327)</f>
        <v>0</v>
      </c>
      <c r="R330" s="7">
        <f>SUMIF(H326:H327,"f",R326:R327)</f>
        <v>0</v>
      </c>
      <c r="S330" s="7">
        <f>SUMIF(H326:H327,"f",S326:S327)</f>
        <v>0</v>
      </c>
      <c r="T330" s="110" t="s">
        <v>14</v>
      </c>
      <c r="U330" s="90" t="s">
        <v>14</v>
      </c>
      <c r="V330" s="90" t="s">
        <v>14</v>
      </c>
      <c r="W330" s="90" t="s">
        <v>14</v>
      </c>
      <c r="X330" s="94" t="s">
        <v>14</v>
      </c>
    </row>
    <row r="331" spans="1:28" x14ac:dyDescent="0.25">
      <c r="A331" s="201" t="s">
        <v>34</v>
      </c>
      <c r="B331" s="202"/>
      <c r="C331" s="202"/>
      <c r="D331" s="202"/>
      <c r="E331" s="202"/>
      <c r="F331" s="202"/>
      <c r="G331" s="202"/>
      <c r="H331" s="202"/>
      <c r="I331" s="202"/>
      <c r="J331" s="202"/>
      <c r="K331" s="202"/>
      <c r="L331" s="202"/>
      <c r="M331" s="202"/>
      <c r="N331" s="202"/>
      <c r="O331" s="202"/>
      <c r="P331" s="202"/>
      <c r="Q331" s="202"/>
      <c r="R331" s="202"/>
      <c r="S331" s="202"/>
      <c r="T331" s="202"/>
      <c r="U331" s="202"/>
      <c r="V331" s="202"/>
      <c r="W331" s="202"/>
      <c r="X331" s="203"/>
    </row>
    <row r="332" spans="1:28" x14ac:dyDescent="0.25">
      <c r="A332" s="92"/>
      <c r="B332" s="68">
        <v>5</v>
      </c>
      <c r="C332" s="73"/>
      <c r="D332" s="89">
        <f t="shared" ref="D332:D333" si="451">IF(C332&gt;0,K332/(I332/C332),0)</f>
        <v>0</v>
      </c>
      <c r="E332" s="89">
        <f t="shared" ref="E332:E333" si="452">IF(C332&gt;0,R332/(I332/C332),0)</f>
        <v>0</v>
      </c>
      <c r="F332" s="74">
        <f t="shared" ref="F332:F333" si="453">IF(U332&gt;0,FLOOR((P332+T332)/U332,0.1),0)</f>
        <v>0</v>
      </c>
      <c r="G332" s="6"/>
      <c r="H332" s="6"/>
      <c r="I332" s="75">
        <f>K332+R332</f>
        <v>0</v>
      </c>
      <c r="J332" s="10">
        <f>P332+T332</f>
        <v>0</v>
      </c>
      <c r="K332" s="75">
        <f>L332+Q332</f>
        <v>0</v>
      </c>
      <c r="L332" s="75">
        <f>M332+N332</f>
        <v>0</v>
      </c>
      <c r="M332" s="68"/>
      <c r="N332" s="76">
        <f t="shared" ref="N332:N333" si="454">O332+P332</f>
        <v>0</v>
      </c>
      <c r="O332" s="68"/>
      <c r="P332" s="68"/>
      <c r="Q332" s="68"/>
      <c r="R332" s="107">
        <f t="shared" ref="R332:R333" si="455">(C332*U332)-K332</f>
        <v>0</v>
      </c>
      <c r="S332" s="111"/>
      <c r="T332" s="112">
        <f t="shared" ref="T332:T333" si="456">R332-S332</f>
        <v>0</v>
      </c>
      <c r="U332" s="104"/>
      <c r="V332" s="72"/>
      <c r="W332" s="72"/>
      <c r="X332" s="95"/>
    </row>
    <row r="333" spans="1:28" x14ac:dyDescent="0.25">
      <c r="A333" s="92"/>
      <c r="B333" s="68">
        <v>5</v>
      </c>
      <c r="C333" s="73"/>
      <c r="D333" s="89">
        <f t="shared" si="451"/>
        <v>0</v>
      </c>
      <c r="E333" s="89">
        <f t="shared" si="452"/>
        <v>0</v>
      </c>
      <c r="F333" s="74">
        <f t="shared" si="453"/>
        <v>0</v>
      </c>
      <c r="G333" s="6"/>
      <c r="H333" s="6"/>
      <c r="I333" s="75">
        <f t="shared" ref="I333" si="457">K333+R333</f>
        <v>0</v>
      </c>
      <c r="J333" s="10">
        <f t="shared" ref="J333" si="458">P333+T333</f>
        <v>0</v>
      </c>
      <c r="K333" s="75">
        <f t="shared" ref="K333" si="459">L333+Q333</f>
        <v>0</v>
      </c>
      <c r="L333" s="75">
        <f t="shared" ref="L333" si="460">M333+N333</f>
        <v>0</v>
      </c>
      <c r="M333" s="68"/>
      <c r="N333" s="76">
        <f t="shared" si="454"/>
        <v>0</v>
      </c>
      <c r="O333" s="68"/>
      <c r="P333" s="68"/>
      <c r="Q333" s="68"/>
      <c r="R333" s="107">
        <f t="shared" si="455"/>
        <v>0</v>
      </c>
      <c r="S333" s="111"/>
      <c r="T333" s="112">
        <f t="shared" si="456"/>
        <v>0</v>
      </c>
      <c r="U333" s="104"/>
      <c r="V333" s="72"/>
      <c r="W333" s="72"/>
      <c r="X333" s="95"/>
    </row>
    <row r="334" spans="1:28" s="8" customFormat="1" x14ac:dyDescent="0.25">
      <c r="A334" s="93" t="s">
        <v>92</v>
      </c>
      <c r="B334" s="90">
        <v>5</v>
      </c>
      <c r="C334" s="7">
        <f>SUM(C332:C333)</f>
        <v>0</v>
      </c>
      <c r="D334" s="7">
        <f>SUM(D332:D333)</f>
        <v>0</v>
      </c>
      <c r="E334" s="7">
        <f>SUM(E332:E333)</f>
        <v>0</v>
      </c>
      <c r="F334" s="89" t="s">
        <v>14</v>
      </c>
      <c r="G334" s="90" t="s">
        <v>14</v>
      </c>
      <c r="H334" s="90" t="s">
        <v>14</v>
      </c>
      <c r="I334" s="7">
        <f>SUM(I332:I333)</f>
        <v>0</v>
      </c>
      <c r="J334" s="89" t="s">
        <v>14</v>
      </c>
      <c r="K334" s="7">
        <f>SUM(K332:K333)</f>
        <v>0</v>
      </c>
      <c r="L334" s="7">
        <f>SUM(L332:L333)</f>
        <v>0</v>
      </c>
      <c r="M334" s="7">
        <f>SUM(M332:M333)</f>
        <v>0</v>
      </c>
      <c r="N334" s="7">
        <f>SUM(N332:N333)</f>
        <v>0</v>
      </c>
      <c r="O334" s="7">
        <f>SUM(O332:O333)</f>
        <v>0</v>
      </c>
      <c r="P334" s="89" t="s">
        <v>14</v>
      </c>
      <c r="Q334" s="7">
        <f>SUM(Q332:Q333)</f>
        <v>0</v>
      </c>
      <c r="R334" s="7">
        <f>SUM(R332:R333)</f>
        <v>0</v>
      </c>
      <c r="S334" s="7">
        <f>SUM(S332:S333)</f>
        <v>0</v>
      </c>
      <c r="T334" s="110" t="s">
        <v>14</v>
      </c>
      <c r="U334" s="90" t="s">
        <v>14</v>
      </c>
      <c r="V334" s="90" t="s">
        <v>14</v>
      </c>
      <c r="W334" s="90" t="s">
        <v>14</v>
      </c>
      <c r="X334" s="94" t="s">
        <v>14</v>
      </c>
      <c r="Y334" s="2"/>
      <c r="Z334" s="2"/>
      <c r="AA334" s="2"/>
      <c r="AB334" s="2"/>
    </row>
    <row r="335" spans="1:28" s="8" customFormat="1" x14ac:dyDescent="0.25">
      <c r="A335" s="93" t="s">
        <v>27</v>
      </c>
      <c r="B335" s="90">
        <v>5</v>
      </c>
      <c r="C335" s="89" t="s">
        <v>14</v>
      </c>
      <c r="D335" s="89" t="s">
        <v>14</v>
      </c>
      <c r="E335" s="89" t="s">
        <v>14</v>
      </c>
      <c r="F335" s="7">
        <f>SUM(F332:F333)</f>
        <v>0</v>
      </c>
      <c r="G335" s="90" t="s">
        <v>14</v>
      </c>
      <c r="H335" s="90" t="s">
        <v>14</v>
      </c>
      <c r="I335" s="90" t="s">
        <v>14</v>
      </c>
      <c r="J335" s="7">
        <f>SUM(J332:J333)</f>
        <v>0</v>
      </c>
      <c r="K335" s="90" t="s">
        <v>14</v>
      </c>
      <c r="L335" s="90" t="s">
        <v>14</v>
      </c>
      <c r="M335" s="90" t="s">
        <v>14</v>
      </c>
      <c r="N335" s="90" t="s">
        <v>14</v>
      </c>
      <c r="O335" s="90" t="s">
        <v>14</v>
      </c>
      <c r="P335" s="7">
        <f>SUM(P332:P333)</f>
        <v>0</v>
      </c>
      <c r="Q335" s="90" t="s">
        <v>14</v>
      </c>
      <c r="R335" s="110" t="s">
        <v>14</v>
      </c>
      <c r="S335" s="110" t="s">
        <v>14</v>
      </c>
      <c r="T335" s="7">
        <f>SUM(T332:T333)</f>
        <v>0</v>
      </c>
      <c r="U335" s="10" t="s">
        <v>14</v>
      </c>
      <c r="V335" s="90" t="s">
        <v>14</v>
      </c>
      <c r="W335" s="90" t="s">
        <v>14</v>
      </c>
      <c r="X335" s="94" t="s">
        <v>14</v>
      </c>
      <c r="Y335" s="2"/>
      <c r="Z335" s="2"/>
      <c r="AA335" s="2"/>
      <c r="AB335" s="2"/>
    </row>
    <row r="336" spans="1:28" s="8" customFormat="1" x14ac:dyDescent="0.25">
      <c r="A336" s="93" t="s">
        <v>93</v>
      </c>
      <c r="B336" s="90">
        <v>5</v>
      </c>
      <c r="C336" s="7">
        <f>SUMIF(H332:H333,"f",C332:C333)</f>
        <v>0</v>
      </c>
      <c r="D336" s="7">
        <f>SUMIF(H332:H333,"f",D332:D333)</f>
        <v>0</v>
      </c>
      <c r="E336" s="7">
        <f>SUMIF(H332:H333,"f",E332:E333)</f>
        <v>0</v>
      </c>
      <c r="F336" s="89" t="s">
        <v>14</v>
      </c>
      <c r="G336" s="90" t="s">
        <v>14</v>
      </c>
      <c r="H336" s="90" t="s">
        <v>14</v>
      </c>
      <c r="I336" s="7">
        <f>SUMIF(H332:H333,"f",I332:I333)</f>
        <v>0</v>
      </c>
      <c r="J336" s="90" t="s">
        <v>14</v>
      </c>
      <c r="K336" s="7">
        <f>SUMIF(H332:H333,"f",K332:K333)</f>
        <v>0</v>
      </c>
      <c r="L336" s="7">
        <f>SUMIF(H332:H333,"f",L332:L333)</f>
        <v>0</v>
      </c>
      <c r="M336" s="7">
        <f>SUMIF(H332:H333,"f",M332:M333)</f>
        <v>0</v>
      </c>
      <c r="N336" s="7">
        <f>SUMIF(H332:H333,"f",N332:N333)</f>
        <v>0</v>
      </c>
      <c r="O336" s="7">
        <f>SUMIF(H332:H333,"f",O332:O333)</f>
        <v>0</v>
      </c>
      <c r="P336" s="90" t="s">
        <v>14</v>
      </c>
      <c r="Q336" s="7">
        <f>SUMIF(H332:H333,"f",Q332:Q333)</f>
        <v>0</v>
      </c>
      <c r="R336" s="7">
        <f>SUMIF(H332:H333,"f",R332:R333)</f>
        <v>0</v>
      </c>
      <c r="S336" s="7">
        <f>SUMIF(H332:H333,"f",S332:S333)</f>
        <v>0</v>
      </c>
      <c r="T336" s="110" t="s">
        <v>14</v>
      </c>
      <c r="U336" s="90" t="s">
        <v>14</v>
      </c>
      <c r="V336" s="90" t="s">
        <v>14</v>
      </c>
      <c r="W336" s="90" t="s">
        <v>14</v>
      </c>
      <c r="X336" s="94" t="s">
        <v>14</v>
      </c>
      <c r="Y336" s="2"/>
      <c r="Z336" s="2"/>
      <c r="AA336" s="2"/>
      <c r="AB336" s="2"/>
    </row>
    <row r="337" spans="1:28" s="12" customFormat="1" ht="17.25" x14ac:dyDescent="0.3">
      <c r="A337" s="96" t="s">
        <v>90</v>
      </c>
      <c r="B337" s="78">
        <v>5</v>
      </c>
      <c r="C337" s="79">
        <f>SUM(C280,C291,C305,C316,C322,C328,C334)</f>
        <v>30</v>
      </c>
      <c r="D337" s="79">
        <f>SUM(D280,D291,D305,D316,D322,D328,D334)</f>
        <v>16.742124542124543</v>
      </c>
      <c r="E337" s="79">
        <f>SUM(E280,E291,E305,E316,E322,E328,E334)</f>
        <v>13.257875457875457</v>
      </c>
      <c r="F337" s="79">
        <f>SUM(F281,F292,F306,F317,F323,F329,F335)</f>
        <v>10.000000000000002</v>
      </c>
      <c r="G337" s="80" t="s">
        <v>14</v>
      </c>
      <c r="H337" s="80" t="s">
        <v>14</v>
      </c>
      <c r="I337" s="79">
        <f>SUM(I280,I291,I305,I316,I322,I328,I334)</f>
        <v>786.5</v>
      </c>
      <c r="J337" s="79">
        <f>SUM(J281,J292,J306,J317,J323,J329,J335)</f>
        <v>275</v>
      </c>
      <c r="K337" s="79">
        <f>SUM(K280,K291,K305,K316,K322,K328,K334)</f>
        <v>439</v>
      </c>
      <c r="L337" s="79">
        <f>SUM(L280,L291,L305,L316,L322,L328,L334)</f>
        <v>410</v>
      </c>
      <c r="M337" s="79">
        <f>SUM(M280,M291,M305,M316,M322,M328,M334)</f>
        <v>125</v>
      </c>
      <c r="N337" s="79">
        <f>SUM(N280,N291,N305,N316,N322,N328,N334)</f>
        <v>285</v>
      </c>
      <c r="O337" s="79">
        <f>SUM(O280,O291,O305,O316,O322,O328,O334)</f>
        <v>10</v>
      </c>
      <c r="P337" s="79">
        <f>SUM(P281,P292,P306,P317,P323,P329,P335)</f>
        <v>275</v>
      </c>
      <c r="Q337" s="79">
        <f>SUM(Q280,Q291,Q305,Q316,Q322,Q328,Q334)</f>
        <v>29</v>
      </c>
      <c r="R337" s="79">
        <f>SUM(R280,R291,R305,R316,R322,R328,R334)</f>
        <v>347.5</v>
      </c>
      <c r="S337" s="79">
        <f>SUM(S280,S291,S305,S316,S322,S328,S334)</f>
        <v>347.5</v>
      </c>
      <c r="T337" s="79">
        <f>SUM(T281,T292,T306,T317,T323,T329,T335)</f>
        <v>0</v>
      </c>
      <c r="U337" s="80" t="s">
        <v>14</v>
      </c>
      <c r="V337" s="80" t="s">
        <v>14</v>
      </c>
      <c r="W337" s="80" t="s">
        <v>14</v>
      </c>
      <c r="X337" s="97" t="s">
        <v>14</v>
      </c>
      <c r="Y337" s="11"/>
      <c r="Z337" s="2"/>
      <c r="AA337" s="2"/>
      <c r="AB337" s="2"/>
    </row>
    <row r="338" spans="1:28" ht="25.35" customHeight="1" x14ac:dyDescent="0.25">
      <c r="A338" s="207" t="s">
        <v>102</v>
      </c>
      <c r="B338" s="208"/>
      <c r="C338" s="208"/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9"/>
    </row>
    <row r="339" spans="1:28" x14ac:dyDescent="0.25">
      <c r="A339" s="201" t="s">
        <v>29</v>
      </c>
      <c r="B339" s="202"/>
      <c r="C339" s="202"/>
      <c r="D339" s="202"/>
      <c r="E339" s="202"/>
      <c r="F339" s="202"/>
      <c r="G339" s="202"/>
      <c r="H339" s="202"/>
      <c r="I339" s="202"/>
      <c r="J339" s="202"/>
      <c r="K339" s="202"/>
      <c r="L339" s="202"/>
      <c r="M339" s="202"/>
      <c r="N339" s="202"/>
      <c r="O339" s="202"/>
      <c r="P339" s="202"/>
      <c r="Q339" s="202"/>
      <c r="R339" s="202"/>
      <c r="S339" s="202"/>
      <c r="T339" s="202"/>
      <c r="U339" s="202"/>
      <c r="V339" s="202"/>
      <c r="W339" s="202"/>
      <c r="X339" s="203"/>
    </row>
    <row r="340" spans="1:28" x14ac:dyDescent="0.25">
      <c r="A340" s="92"/>
      <c r="B340" s="68">
        <v>6</v>
      </c>
      <c r="C340" s="73"/>
      <c r="D340" s="89">
        <f t="shared" ref="D340:D341" si="461">IF(C340&gt;0,K340/(I340/C340),0)</f>
        <v>0</v>
      </c>
      <c r="E340" s="89">
        <f t="shared" ref="E340:E341" si="462">IF(C340&gt;0,R340/(I340/C340),0)</f>
        <v>0</v>
      </c>
      <c r="F340" s="74">
        <f t="shared" ref="F340:F341" si="463">IF(U340&gt;0,FLOOR((P340+T340)/U340,0.1),0)</f>
        <v>0</v>
      </c>
      <c r="G340" s="6"/>
      <c r="H340" s="6"/>
      <c r="I340" s="75">
        <f>K340+R340</f>
        <v>0</v>
      </c>
      <c r="J340" s="10">
        <f>P340+T340</f>
        <v>0</v>
      </c>
      <c r="K340" s="75">
        <f>L340+Q340</f>
        <v>0</v>
      </c>
      <c r="L340" s="75">
        <f>M340+N340</f>
        <v>0</v>
      </c>
      <c r="M340" s="68"/>
      <c r="N340" s="76">
        <f t="shared" ref="N340:N341" si="464">O340+P340</f>
        <v>0</v>
      </c>
      <c r="O340" s="68"/>
      <c r="P340" s="68"/>
      <c r="Q340" s="68"/>
      <c r="R340" s="107">
        <f t="shared" ref="R340:R341" si="465">(C340*U340)-K340</f>
        <v>0</v>
      </c>
      <c r="S340" s="111"/>
      <c r="T340" s="112">
        <f t="shared" ref="T340:T341" si="466">R340-S340</f>
        <v>0</v>
      </c>
      <c r="U340" s="104"/>
      <c r="V340" s="72"/>
      <c r="W340" s="72"/>
      <c r="X340" s="95"/>
    </row>
    <row r="341" spans="1:28" x14ac:dyDescent="0.25">
      <c r="A341" s="92"/>
      <c r="B341" s="68">
        <v>6</v>
      </c>
      <c r="C341" s="73"/>
      <c r="D341" s="89">
        <f t="shared" si="461"/>
        <v>0</v>
      </c>
      <c r="E341" s="89">
        <f t="shared" si="462"/>
        <v>0</v>
      </c>
      <c r="F341" s="74">
        <f t="shared" si="463"/>
        <v>0</v>
      </c>
      <c r="G341" s="6"/>
      <c r="H341" s="6"/>
      <c r="I341" s="75">
        <f t="shared" ref="I341" si="467">K341+R341</f>
        <v>0</v>
      </c>
      <c r="J341" s="10">
        <f t="shared" ref="J341" si="468">P341+T341</f>
        <v>0</v>
      </c>
      <c r="K341" s="75">
        <f t="shared" ref="K341" si="469">L341+Q341</f>
        <v>0</v>
      </c>
      <c r="L341" s="75">
        <f t="shared" ref="L341" si="470">M341+N341</f>
        <v>0</v>
      </c>
      <c r="M341" s="68"/>
      <c r="N341" s="76">
        <f t="shared" si="464"/>
        <v>0</v>
      </c>
      <c r="O341" s="68"/>
      <c r="P341" s="68"/>
      <c r="Q341" s="68"/>
      <c r="R341" s="107">
        <f t="shared" si="465"/>
        <v>0</v>
      </c>
      <c r="S341" s="111"/>
      <c r="T341" s="112">
        <f t="shared" si="466"/>
        <v>0</v>
      </c>
      <c r="U341" s="104"/>
      <c r="V341" s="72"/>
      <c r="W341" s="72"/>
      <c r="X341" s="95"/>
    </row>
    <row r="342" spans="1:28" x14ac:dyDescent="0.25">
      <c r="A342" s="93" t="s">
        <v>92</v>
      </c>
      <c r="B342" s="90">
        <v>6</v>
      </c>
      <c r="C342" s="7">
        <f>SUM(C340:C341)</f>
        <v>0</v>
      </c>
      <c r="D342" s="7">
        <f>SUM(D340:D341)</f>
        <v>0</v>
      </c>
      <c r="E342" s="7">
        <f>SUM(E340:E341)</f>
        <v>0</v>
      </c>
      <c r="F342" s="89" t="s">
        <v>14</v>
      </c>
      <c r="G342" s="90" t="s">
        <v>14</v>
      </c>
      <c r="H342" s="90" t="s">
        <v>14</v>
      </c>
      <c r="I342" s="7">
        <f>SUM(I340:I341)</f>
        <v>0</v>
      </c>
      <c r="J342" s="89" t="s">
        <v>14</v>
      </c>
      <c r="K342" s="7">
        <f>SUM(K340:K341)</f>
        <v>0</v>
      </c>
      <c r="L342" s="7">
        <f>SUM(L340:L341)</f>
        <v>0</v>
      </c>
      <c r="M342" s="7">
        <f>SUM(M340:M341)</f>
        <v>0</v>
      </c>
      <c r="N342" s="7">
        <f>SUM(N340:N341)</f>
        <v>0</v>
      </c>
      <c r="O342" s="7">
        <f>SUM(O340:O341)</f>
        <v>0</v>
      </c>
      <c r="P342" s="89" t="s">
        <v>14</v>
      </c>
      <c r="Q342" s="7">
        <f>SUM(Q340:Q341)</f>
        <v>0</v>
      </c>
      <c r="R342" s="7">
        <f>SUM(R340:R341)</f>
        <v>0</v>
      </c>
      <c r="S342" s="7">
        <f>SUM(S340:S341)</f>
        <v>0</v>
      </c>
      <c r="T342" s="110" t="s">
        <v>14</v>
      </c>
      <c r="U342" s="90" t="s">
        <v>14</v>
      </c>
      <c r="V342" s="90" t="s">
        <v>14</v>
      </c>
      <c r="W342" s="90" t="s">
        <v>14</v>
      </c>
      <c r="X342" s="94" t="s">
        <v>14</v>
      </c>
    </row>
    <row r="343" spans="1:28" x14ac:dyDescent="0.25">
      <c r="A343" s="93" t="s">
        <v>27</v>
      </c>
      <c r="B343" s="90">
        <v>6</v>
      </c>
      <c r="C343" s="89" t="s">
        <v>14</v>
      </c>
      <c r="D343" s="89" t="s">
        <v>14</v>
      </c>
      <c r="E343" s="89" t="s">
        <v>14</v>
      </c>
      <c r="F343" s="7">
        <f>SUM(F340:F341)</f>
        <v>0</v>
      </c>
      <c r="G343" s="90" t="s">
        <v>14</v>
      </c>
      <c r="H343" s="90" t="s">
        <v>14</v>
      </c>
      <c r="I343" s="90" t="s">
        <v>14</v>
      </c>
      <c r="J343" s="7">
        <f>SUM(J340:J341)</f>
        <v>0</v>
      </c>
      <c r="K343" s="90" t="s">
        <v>14</v>
      </c>
      <c r="L343" s="90" t="s">
        <v>14</v>
      </c>
      <c r="M343" s="90" t="s">
        <v>14</v>
      </c>
      <c r="N343" s="90" t="s">
        <v>14</v>
      </c>
      <c r="O343" s="90" t="s">
        <v>14</v>
      </c>
      <c r="P343" s="7">
        <f>SUM(P340:P341)</f>
        <v>0</v>
      </c>
      <c r="Q343" s="90" t="s">
        <v>14</v>
      </c>
      <c r="R343" s="110" t="s">
        <v>14</v>
      </c>
      <c r="S343" s="110" t="s">
        <v>14</v>
      </c>
      <c r="T343" s="7">
        <f>SUM(T340:T341)</f>
        <v>0</v>
      </c>
      <c r="U343" s="10" t="s">
        <v>14</v>
      </c>
      <c r="V343" s="90" t="s">
        <v>14</v>
      </c>
      <c r="W343" s="90" t="s">
        <v>14</v>
      </c>
      <c r="X343" s="94" t="s">
        <v>14</v>
      </c>
    </row>
    <row r="344" spans="1:28" x14ac:dyDescent="0.25">
      <c r="A344" s="93" t="s">
        <v>93</v>
      </c>
      <c r="B344" s="90">
        <v>6</v>
      </c>
      <c r="C344" s="7">
        <f>SUMIF(H340:H341,"f",C340:C341)</f>
        <v>0</v>
      </c>
      <c r="D344" s="7">
        <f>SUMIF(H340:H341,"f",D340:D341)</f>
        <v>0</v>
      </c>
      <c r="E344" s="7">
        <f>SUMIF(H340:H341,"f",E340:E341)</f>
        <v>0</v>
      </c>
      <c r="F344" s="89" t="s">
        <v>14</v>
      </c>
      <c r="G344" s="90" t="s">
        <v>14</v>
      </c>
      <c r="H344" s="90" t="s">
        <v>14</v>
      </c>
      <c r="I344" s="7">
        <f>SUMIF(H340:H341,"f",I340:I341)</f>
        <v>0</v>
      </c>
      <c r="J344" s="90" t="s">
        <v>14</v>
      </c>
      <c r="K344" s="7">
        <f>SUMIF(H340:H341,"f",K340:K341)</f>
        <v>0</v>
      </c>
      <c r="L344" s="7">
        <f>SUMIF(H340:H341,"f",L340:L341)</f>
        <v>0</v>
      </c>
      <c r="M344" s="7">
        <f>SUMIF(H340:H341,"f",M340:M341)</f>
        <v>0</v>
      </c>
      <c r="N344" s="7">
        <f>SUMIF(H340:H341,"f",N340:N341)</f>
        <v>0</v>
      </c>
      <c r="O344" s="7">
        <f>SUMIF(H340:H341,"f",O340:O341)</f>
        <v>0</v>
      </c>
      <c r="P344" s="90" t="s">
        <v>14</v>
      </c>
      <c r="Q344" s="7">
        <f>SUMIF(H340:H341,"f",Q340:Q341)</f>
        <v>0</v>
      </c>
      <c r="R344" s="7">
        <f>SUMIF(H340:H341,"f",R340:R341)</f>
        <v>0</v>
      </c>
      <c r="S344" s="7">
        <f>SUMIF(H340:H341,"f",S340:S341)</f>
        <v>0</v>
      </c>
      <c r="T344" s="110" t="s">
        <v>14</v>
      </c>
      <c r="U344" s="90" t="s">
        <v>14</v>
      </c>
      <c r="V344" s="90" t="s">
        <v>14</v>
      </c>
      <c r="W344" s="90" t="s">
        <v>14</v>
      </c>
      <c r="X344" s="94" t="s">
        <v>14</v>
      </c>
    </row>
    <row r="345" spans="1:28" x14ac:dyDescent="0.25">
      <c r="A345" s="201" t="s">
        <v>30</v>
      </c>
      <c r="B345" s="202"/>
      <c r="C345" s="202"/>
      <c r="D345" s="202"/>
      <c r="E345" s="202"/>
      <c r="F345" s="202"/>
      <c r="G345" s="202"/>
      <c r="H345" s="202"/>
      <c r="I345" s="202"/>
      <c r="J345" s="202"/>
      <c r="K345" s="202"/>
      <c r="L345" s="202"/>
      <c r="M345" s="202"/>
      <c r="N345" s="202"/>
      <c r="O345" s="202"/>
      <c r="P345" s="202"/>
      <c r="Q345" s="202"/>
      <c r="R345" s="202"/>
      <c r="S345" s="202"/>
      <c r="T345" s="202"/>
      <c r="U345" s="202"/>
      <c r="V345" s="202"/>
      <c r="W345" s="202"/>
      <c r="X345" s="203"/>
    </row>
    <row r="346" spans="1:28" x14ac:dyDescent="0.25">
      <c r="A346" s="92"/>
      <c r="B346" s="68">
        <v>6</v>
      </c>
      <c r="C346" s="73"/>
      <c r="D346" s="89">
        <f t="shared" ref="D346:D347" si="471">IF(C346&gt;0,K346/(I346/C346),0)</f>
        <v>0</v>
      </c>
      <c r="E346" s="89">
        <f t="shared" ref="E346:E347" si="472">IF(C346&gt;0,R346/(I346/C346),0)</f>
        <v>0</v>
      </c>
      <c r="F346" s="74">
        <f t="shared" ref="F346:F347" si="473">IF(U346&gt;0,FLOOR((P346+T346)/U346,0.1),0)</f>
        <v>0</v>
      </c>
      <c r="G346" s="6"/>
      <c r="H346" s="6"/>
      <c r="I346" s="75">
        <f>K346+R346</f>
        <v>0</v>
      </c>
      <c r="J346" s="10">
        <f>P346+T346</f>
        <v>0</v>
      </c>
      <c r="K346" s="75">
        <f>L346+Q346</f>
        <v>0</v>
      </c>
      <c r="L346" s="75">
        <f>M346+N346</f>
        <v>0</v>
      </c>
      <c r="M346" s="68"/>
      <c r="N346" s="76">
        <f t="shared" ref="N346:N347" si="474">O346+P346</f>
        <v>0</v>
      </c>
      <c r="O346" s="68"/>
      <c r="P346" s="68"/>
      <c r="Q346" s="68"/>
      <c r="R346" s="107">
        <f t="shared" ref="R346:R347" si="475">(C346*U346)-K346</f>
        <v>0</v>
      </c>
      <c r="S346" s="111"/>
      <c r="T346" s="112">
        <f t="shared" ref="T346:T347" si="476">R346-S346</f>
        <v>0</v>
      </c>
      <c r="U346" s="104"/>
      <c r="V346" s="72"/>
      <c r="W346" s="72"/>
      <c r="X346" s="95"/>
    </row>
    <row r="347" spans="1:28" x14ac:dyDescent="0.25">
      <c r="A347" s="92"/>
      <c r="B347" s="68">
        <v>6</v>
      </c>
      <c r="C347" s="73"/>
      <c r="D347" s="89">
        <f t="shared" si="471"/>
        <v>0</v>
      </c>
      <c r="E347" s="89">
        <f t="shared" si="472"/>
        <v>0</v>
      </c>
      <c r="F347" s="74">
        <f t="shared" si="473"/>
        <v>0</v>
      </c>
      <c r="G347" s="6"/>
      <c r="H347" s="6"/>
      <c r="I347" s="75">
        <f t="shared" ref="I347" si="477">K347+R347</f>
        <v>0</v>
      </c>
      <c r="J347" s="10">
        <f t="shared" ref="J347" si="478">P347+T347</f>
        <v>0</v>
      </c>
      <c r="K347" s="75">
        <f t="shared" ref="K347" si="479">L347+Q347</f>
        <v>0</v>
      </c>
      <c r="L347" s="75">
        <f t="shared" ref="L347" si="480">M347+N347</f>
        <v>0</v>
      </c>
      <c r="M347" s="68"/>
      <c r="N347" s="76">
        <f t="shared" si="474"/>
        <v>0</v>
      </c>
      <c r="O347" s="68"/>
      <c r="P347" s="68"/>
      <c r="Q347" s="68"/>
      <c r="R347" s="107">
        <f t="shared" si="475"/>
        <v>0</v>
      </c>
      <c r="S347" s="111"/>
      <c r="T347" s="112">
        <f t="shared" si="476"/>
        <v>0</v>
      </c>
      <c r="U347" s="104"/>
      <c r="V347" s="72"/>
      <c r="W347" s="72"/>
      <c r="X347" s="95"/>
    </row>
    <row r="348" spans="1:28" x14ac:dyDescent="0.25">
      <c r="A348" s="93" t="s">
        <v>92</v>
      </c>
      <c r="B348" s="90">
        <v>6</v>
      </c>
      <c r="C348" s="7">
        <f>SUM(C346:C347)</f>
        <v>0</v>
      </c>
      <c r="D348" s="7">
        <f>SUM(D346:D347)</f>
        <v>0</v>
      </c>
      <c r="E348" s="7">
        <f>SUM(E346:E347)</f>
        <v>0</v>
      </c>
      <c r="F348" s="89" t="s">
        <v>14</v>
      </c>
      <c r="G348" s="90" t="s">
        <v>14</v>
      </c>
      <c r="H348" s="90" t="s">
        <v>14</v>
      </c>
      <c r="I348" s="7">
        <f>SUM(I346:I347)</f>
        <v>0</v>
      </c>
      <c r="J348" s="89" t="s">
        <v>14</v>
      </c>
      <c r="K348" s="7">
        <f>SUM(K346:K347)</f>
        <v>0</v>
      </c>
      <c r="L348" s="7">
        <f>SUM(L346:L347)</f>
        <v>0</v>
      </c>
      <c r="M348" s="7">
        <f>SUM(M346:M347)</f>
        <v>0</v>
      </c>
      <c r="N348" s="7">
        <f>SUM(N346:N347)</f>
        <v>0</v>
      </c>
      <c r="O348" s="7">
        <f>SUM(O346:O347)</f>
        <v>0</v>
      </c>
      <c r="P348" s="89" t="s">
        <v>14</v>
      </c>
      <c r="Q348" s="7">
        <f>SUM(Q346:Q347)</f>
        <v>0</v>
      </c>
      <c r="R348" s="7">
        <f>SUM(R346:R347)</f>
        <v>0</v>
      </c>
      <c r="S348" s="7">
        <f>SUM(S346:S347)</f>
        <v>0</v>
      </c>
      <c r="T348" s="110" t="s">
        <v>14</v>
      </c>
      <c r="U348" s="90" t="s">
        <v>14</v>
      </c>
      <c r="V348" s="90" t="s">
        <v>14</v>
      </c>
      <c r="W348" s="90" t="s">
        <v>14</v>
      </c>
      <c r="X348" s="94" t="s">
        <v>14</v>
      </c>
    </row>
    <row r="349" spans="1:28" x14ac:dyDescent="0.25">
      <c r="A349" s="93" t="s">
        <v>27</v>
      </c>
      <c r="B349" s="90">
        <v>6</v>
      </c>
      <c r="C349" s="89" t="s">
        <v>14</v>
      </c>
      <c r="D349" s="89" t="s">
        <v>14</v>
      </c>
      <c r="E349" s="89" t="s">
        <v>14</v>
      </c>
      <c r="F349" s="7">
        <f>SUM(F346:F347)</f>
        <v>0</v>
      </c>
      <c r="G349" s="90" t="s">
        <v>14</v>
      </c>
      <c r="H349" s="90" t="s">
        <v>14</v>
      </c>
      <c r="I349" s="90" t="s">
        <v>14</v>
      </c>
      <c r="J349" s="7">
        <f>SUM(J346:J347)</f>
        <v>0</v>
      </c>
      <c r="K349" s="90" t="s">
        <v>14</v>
      </c>
      <c r="L349" s="90" t="s">
        <v>14</v>
      </c>
      <c r="M349" s="90" t="s">
        <v>14</v>
      </c>
      <c r="N349" s="90" t="s">
        <v>14</v>
      </c>
      <c r="O349" s="90" t="s">
        <v>14</v>
      </c>
      <c r="P349" s="7">
        <f>SUM(P346:P347)</f>
        <v>0</v>
      </c>
      <c r="Q349" s="90" t="s">
        <v>14</v>
      </c>
      <c r="R349" s="110" t="s">
        <v>14</v>
      </c>
      <c r="S349" s="110" t="s">
        <v>14</v>
      </c>
      <c r="T349" s="7">
        <f>SUM(T346:T347)</f>
        <v>0</v>
      </c>
      <c r="U349" s="10" t="s">
        <v>14</v>
      </c>
      <c r="V349" s="90" t="s">
        <v>14</v>
      </c>
      <c r="W349" s="90" t="s">
        <v>14</v>
      </c>
      <c r="X349" s="94" t="s">
        <v>14</v>
      </c>
    </row>
    <row r="350" spans="1:28" x14ac:dyDescent="0.25">
      <c r="A350" s="93" t="s">
        <v>93</v>
      </c>
      <c r="B350" s="90">
        <v>6</v>
      </c>
      <c r="C350" s="7">
        <f>SUMIF(H346:H347,"f",C346:C347)</f>
        <v>0</v>
      </c>
      <c r="D350" s="7">
        <f>SUMIF(H346:H347,"f",D346:D347)</f>
        <v>0</v>
      </c>
      <c r="E350" s="7">
        <f>SUMIF(H346:H347,"f",E346:E347)</f>
        <v>0</v>
      </c>
      <c r="F350" s="89" t="s">
        <v>14</v>
      </c>
      <c r="G350" s="90" t="s">
        <v>14</v>
      </c>
      <c r="H350" s="90" t="s">
        <v>14</v>
      </c>
      <c r="I350" s="7">
        <f>SUMIF(H346:H347,"f",I346:I347)</f>
        <v>0</v>
      </c>
      <c r="J350" s="90" t="s">
        <v>14</v>
      </c>
      <c r="K350" s="7">
        <f>SUMIF(H346:H347,"f",K346:K347)</f>
        <v>0</v>
      </c>
      <c r="L350" s="7">
        <f>SUMIF(H346:H347,"f",L346:L347)</f>
        <v>0</v>
      </c>
      <c r="M350" s="7">
        <f>SUMIF(H346:H347,"f",M346:M347)</f>
        <v>0</v>
      </c>
      <c r="N350" s="7">
        <f>SUMIF(H346:H347,"f",N346:N347)</f>
        <v>0</v>
      </c>
      <c r="O350" s="7">
        <f>SUMIF(H346:H347,"f",O346:O347)</f>
        <v>0</v>
      </c>
      <c r="P350" s="90" t="s">
        <v>14</v>
      </c>
      <c r="Q350" s="7">
        <f>SUMIF(H346:H347,"f",Q346:Q347)</f>
        <v>0</v>
      </c>
      <c r="R350" s="7">
        <f>SUMIF(H346:H347,"f",R346:R347)</f>
        <v>0</v>
      </c>
      <c r="S350" s="7">
        <f>SUMIF(H346:H347,"f",S346:S347)</f>
        <v>0</v>
      </c>
      <c r="T350" s="110" t="s">
        <v>14</v>
      </c>
      <c r="U350" s="90" t="s">
        <v>14</v>
      </c>
      <c r="V350" s="90" t="s">
        <v>14</v>
      </c>
      <c r="W350" s="90" t="s">
        <v>14</v>
      </c>
      <c r="X350" s="94" t="s">
        <v>14</v>
      </c>
    </row>
    <row r="351" spans="1:28" x14ac:dyDescent="0.25">
      <c r="A351" s="201" t="s">
        <v>31</v>
      </c>
      <c r="B351" s="202"/>
      <c r="C351" s="202"/>
      <c r="D351" s="202"/>
      <c r="E351" s="202"/>
      <c r="F351" s="202"/>
      <c r="G351" s="202"/>
      <c r="H351" s="202"/>
      <c r="I351" s="202"/>
      <c r="J351" s="202"/>
      <c r="K351" s="202"/>
      <c r="L351" s="202"/>
      <c r="M351" s="202"/>
      <c r="N351" s="202"/>
      <c r="O351" s="202"/>
      <c r="P351" s="202"/>
      <c r="Q351" s="202"/>
      <c r="R351" s="202"/>
      <c r="S351" s="202"/>
      <c r="T351" s="202"/>
      <c r="U351" s="202"/>
      <c r="V351" s="202"/>
      <c r="W351" s="202"/>
      <c r="X351" s="203"/>
    </row>
    <row r="352" spans="1:28" x14ac:dyDescent="0.25">
      <c r="A352" s="92" t="s">
        <v>195</v>
      </c>
      <c r="B352" s="70">
        <v>6</v>
      </c>
      <c r="C352" s="69">
        <v>5</v>
      </c>
      <c r="D352" s="89">
        <f t="shared" ref="D352:D361" si="481">IF(C352&gt;0,K352/(I352/C352),0)</f>
        <v>2.6</v>
      </c>
      <c r="E352" s="89">
        <f t="shared" ref="E352:E361" si="482">IF(C352&gt;0,R352/(I352/C352),0)</f>
        <v>2.4</v>
      </c>
      <c r="F352" s="89">
        <f t="shared" ref="F352:F361" si="483">IF(U352&gt;0,FLOOR((P352+T352)/U352,0.1),0)</f>
        <v>1.8</v>
      </c>
      <c r="G352" s="58" t="s">
        <v>17</v>
      </c>
      <c r="H352" s="58" t="s">
        <v>19</v>
      </c>
      <c r="I352" s="10">
        <f>K352+R352</f>
        <v>125</v>
      </c>
      <c r="J352" s="10">
        <f>P352+T352</f>
        <v>45</v>
      </c>
      <c r="K352" s="10">
        <f>L352+Q352</f>
        <v>65</v>
      </c>
      <c r="L352" s="10">
        <f>M352+N352</f>
        <v>60</v>
      </c>
      <c r="M352" s="70">
        <v>15</v>
      </c>
      <c r="N352" s="90">
        <f t="shared" ref="N352:N361" si="484">O352+P352</f>
        <v>45</v>
      </c>
      <c r="O352" s="70"/>
      <c r="P352" s="70">
        <v>45</v>
      </c>
      <c r="Q352" s="70">
        <v>5</v>
      </c>
      <c r="R352" s="107">
        <f t="shared" ref="R352:R358" si="485">(C352*U352)-K352</f>
        <v>60</v>
      </c>
      <c r="S352" s="111">
        <v>60</v>
      </c>
      <c r="T352" s="112">
        <f t="shared" ref="T352:T358" si="486">R352-S352</f>
        <v>0</v>
      </c>
      <c r="U352" s="103">
        <v>25</v>
      </c>
      <c r="V352" s="71">
        <v>100</v>
      </c>
      <c r="W352" s="71"/>
      <c r="X352" s="91"/>
    </row>
    <row r="353" spans="1:24" x14ac:dyDescent="0.25">
      <c r="A353" s="98" t="s">
        <v>196</v>
      </c>
      <c r="B353" s="70">
        <v>6</v>
      </c>
      <c r="C353" s="69">
        <v>3.5</v>
      </c>
      <c r="D353" s="89">
        <f t="shared" si="481"/>
        <v>1.9230769230769231</v>
      </c>
      <c r="E353" s="89">
        <f t="shared" si="482"/>
        <v>1.5769230769230769</v>
      </c>
      <c r="F353" s="89">
        <f t="shared" si="483"/>
        <v>1.2000000000000002</v>
      </c>
      <c r="G353" s="58" t="s">
        <v>17</v>
      </c>
      <c r="H353" s="58" t="s">
        <v>19</v>
      </c>
      <c r="I353" s="10">
        <f t="shared" ref="I353:I361" si="487">K353+R353</f>
        <v>91</v>
      </c>
      <c r="J353" s="10">
        <f t="shared" ref="J353:J361" si="488">P353+T353</f>
        <v>33.5</v>
      </c>
      <c r="K353" s="10">
        <f t="shared" ref="K353:K361" si="489">L353+Q353</f>
        <v>50</v>
      </c>
      <c r="L353" s="10">
        <f t="shared" ref="L353:L361" si="490">M353+N353</f>
        <v>45</v>
      </c>
      <c r="M353" s="70">
        <v>15</v>
      </c>
      <c r="N353" s="90">
        <f t="shared" si="484"/>
        <v>30</v>
      </c>
      <c r="O353" s="70"/>
      <c r="P353" s="70">
        <v>30</v>
      </c>
      <c r="Q353" s="70">
        <v>5</v>
      </c>
      <c r="R353" s="107">
        <f t="shared" si="485"/>
        <v>41</v>
      </c>
      <c r="S353" s="111">
        <v>37.5</v>
      </c>
      <c r="T353" s="112">
        <f t="shared" si="486"/>
        <v>3.5</v>
      </c>
      <c r="U353" s="106">
        <v>26</v>
      </c>
      <c r="V353" s="71">
        <v>100</v>
      </c>
      <c r="W353" s="71"/>
      <c r="X353" s="91"/>
    </row>
    <row r="354" spans="1:24" x14ac:dyDescent="0.25">
      <c r="A354" s="92" t="s">
        <v>197</v>
      </c>
      <c r="B354" s="70">
        <v>6</v>
      </c>
      <c r="C354" s="69">
        <v>1</v>
      </c>
      <c r="D354" s="89">
        <f t="shared" si="481"/>
        <v>0.80769230769230771</v>
      </c>
      <c r="E354" s="89">
        <f t="shared" si="482"/>
        <v>0.19230769230769232</v>
      </c>
      <c r="F354" s="89">
        <f t="shared" si="483"/>
        <v>0.5</v>
      </c>
      <c r="G354" s="58" t="s">
        <v>21</v>
      </c>
      <c r="H354" s="58" t="s">
        <v>19</v>
      </c>
      <c r="I354" s="10">
        <f t="shared" si="487"/>
        <v>26</v>
      </c>
      <c r="J354" s="10">
        <f t="shared" si="488"/>
        <v>15</v>
      </c>
      <c r="K354" s="10">
        <f t="shared" si="489"/>
        <v>21</v>
      </c>
      <c r="L354" s="10">
        <f t="shared" si="490"/>
        <v>20</v>
      </c>
      <c r="M354" s="70">
        <v>5</v>
      </c>
      <c r="N354" s="90">
        <f t="shared" si="484"/>
        <v>15</v>
      </c>
      <c r="O354" s="70"/>
      <c r="P354" s="70">
        <v>15</v>
      </c>
      <c r="Q354" s="70">
        <v>1</v>
      </c>
      <c r="R354" s="107">
        <f t="shared" si="485"/>
        <v>5</v>
      </c>
      <c r="S354" s="111">
        <v>5</v>
      </c>
      <c r="T354" s="112">
        <f t="shared" si="486"/>
        <v>0</v>
      </c>
      <c r="U354" s="103">
        <v>26</v>
      </c>
      <c r="V354" s="71">
        <v>100</v>
      </c>
      <c r="W354" s="71"/>
      <c r="X354" s="91"/>
    </row>
    <row r="355" spans="1:24" x14ac:dyDescent="0.25">
      <c r="A355" s="92" t="s">
        <v>198</v>
      </c>
      <c r="B355" s="70">
        <v>6</v>
      </c>
      <c r="C355" s="69">
        <v>2.5</v>
      </c>
      <c r="D355" s="89">
        <f t="shared" si="481"/>
        <v>1.5862068965517242</v>
      </c>
      <c r="E355" s="89">
        <f t="shared" si="482"/>
        <v>0.91379310344827591</v>
      </c>
      <c r="F355" s="89">
        <f t="shared" si="483"/>
        <v>1.2000000000000002</v>
      </c>
      <c r="G355" s="58" t="s">
        <v>21</v>
      </c>
      <c r="H355" s="58" t="s">
        <v>20</v>
      </c>
      <c r="I355" s="10">
        <f t="shared" si="487"/>
        <v>72.5</v>
      </c>
      <c r="J355" s="10">
        <f t="shared" si="488"/>
        <v>37.5</v>
      </c>
      <c r="K355" s="10">
        <f t="shared" si="489"/>
        <v>46</v>
      </c>
      <c r="L355" s="10">
        <f t="shared" si="490"/>
        <v>45</v>
      </c>
      <c r="M355" s="70">
        <v>15</v>
      </c>
      <c r="N355" s="90">
        <f t="shared" si="484"/>
        <v>30</v>
      </c>
      <c r="O355" s="70"/>
      <c r="P355" s="70">
        <v>30</v>
      </c>
      <c r="Q355" s="70">
        <v>1</v>
      </c>
      <c r="R355" s="107">
        <f t="shared" si="485"/>
        <v>26.5</v>
      </c>
      <c r="S355" s="111">
        <v>19</v>
      </c>
      <c r="T355" s="112">
        <f t="shared" si="486"/>
        <v>7.5</v>
      </c>
      <c r="U355" s="103">
        <v>29</v>
      </c>
      <c r="V355" s="71">
        <v>100</v>
      </c>
      <c r="W355" s="71"/>
      <c r="X355" s="91"/>
    </row>
    <row r="356" spans="1:24" x14ac:dyDescent="0.25">
      <c r="A356" s="92" t="s">
        <v>199</v>
      </c>
      <c r="B356" s="70">
        <v>6</v>
      </c>
      <c r="C356" s="69">
        <v>2.5</v>
      </c>
      <c r="D356" s="89">
        <f t="shared" si="481"/>
        <v>1.5862068965517242</v>
      </c>
      <c r="E356" s="89">
        <f t="shared" si="482"/>
        <v>0.91379310344827591</v>
      </c>
      <c r="F356" s="89">
        <f t="shared" si="483"/>
        <v>1.2000000000000002</v>
      </c>
      <c r="G356" s="58" t="s">
        <v>21</v>
      </c>
      <c r="H356" s="58" t="s">
        <v>20</v>
      </c>
      <c r="I356" s="10">
        <f t="shared" si="487"/>
        <v>72.5</v>
      </c>
      <c r="J356" s="10">
        <f t="shared" si="488"/>
        <v>37.5</v>
      </c>
      <c r="K356" s="10">
        <f t="shared" si="489"/>
        <v>46</v>
      </c>
      <c r="L356" s="10">
        <f t="shared" si="490"/>
        <v>45</v>
      </c>
      <c r="M356" s="70">
        <v>15</v>
      </c>
      <c r="N356" s="90">
        <f t="shared" si="484"/>
        <v>30</v>
      </c>
      <c r="O356" s="70"/>
      <c r="P356" s="70">
        <v>30</v>
      </c>
      <c r="Q356" s="70">
        <v>1</v>
      </c>
      <c r="R356" s="107">
        <f t="shared" si="485"/>
        <v>26.5</v>
      </c>
      <c r="S356" s="111">
        <v>19</v>
      </c>
      <c r="T356" s="112">
        <f t="shared" si="486"/>
        <v>7.5</v>
      </c>
      <c r="U356" s="103">
        <v>29</v>
      </c>
      <c r="V356" s="71">
        <v>100</v>
      </c>
      <c r="W356" s="71"/>
      <c r="X356" s="91"/>
    </row>
    <row r="357" spans="1:24" x14ac:dyDescent="0.25">
      <c r="A357" s="92" t="s">
        <v>200</v>
      </c>
      <c r="B357" s="70">
        <v>6</v>
      </c>
      <c r="C357" s="69">
        <v>2.5</v>
      </c>
      <c r="D357" s="89">
        <f t="shared" si="481"/>
        <v>1.5862068965517242</v>
      </c>
      <c r="E357" s="89">
        <f t="shared" si="482"/>
        <v>0.91379310344827591</v>
      </c>
      <c r="F357" s="89">
        <f t="shared" si="483"/>
        <v>1.2000000000000002</v>
      </c>
      <c r="G357" s="58" t="s">
        <v>21</v>
      </c>
      <c r="H357" s="58" t="s">
        <v>20</v>
      </c>
      <c r="I357" s="10">
        <f t="shared" si="487"/>
        <v>72.5</v>
      </c>
      <c r="J357" s="10">
        <f t="shared" si="488"/>
        <v>37.5</v>
      </c>
      <c r="K357" s="10">
        <f t="shared" si="489"/>
        <v>46</v>
      </c>
      <c r="L357" s="10">
        <f t="shared" si="490"/>
        <v>45</v>
      </c>
      <c r="M357" s="70">
        <v>15</v>
      </c>
      <c r="N357" s="90">
        <f t="shared" si="484"/>
        <v>30</v>
      </c>
      <c r="O357" s="70"/>
      <c r="P357" s="70">
        <v>30</v>
      </c>
      <c r="Q357" s="70">
        <v>1</v>
      </c>
      <c r="R357" s="107">
        <f t="shared" si="485"/>
        <v>26.5</v>
      </c>
      <c r="S357" s="111">
        <v>19</v>
      </c>
      <c r="T357" s="112">
        <f t="shared" si="486"/>
        <v>7.5</v>
      </c>
      <c r="U357" s="103">
        <v>29</v>
      </c>
      <c r="V357" s="71">
        <v>100</v>
      </c>
      <c r="W357" s="71"/>
      <c r="X357" s="91"/>
    </row>
    <row r="358" spans="1:24" x14ac:dyDescent="0.25">
      <c r="A358" s="101" t="s">
        <v>266</v>
      </c>
      <c r="B358" s="70">
        <v>6</v>
      </c>
      <c r="C358" s="69">
        <v>3</v>
      </c>
      <c r="D358" s="89">
        <f t="shared" ref="D358:D360" si="491">IF(C358&gt;0,K358/(I358/C358),0)</f>
        <v>0.6</v>
      </c>
      <c r="E358" s="89">
        <f t="shared" ref="E358:E360" si="492">IF(C358&gt;0,R358/(I358/C358),0)</f>
        <v>2.4</v>
      </c>
      <c r="F358" s="89">
        <f t="shared" ref="F358:F360" si="493">IF(U358&gt;0,FLOOR((P358+T358)/U358,0.1),0)</f>
        <v>1.2000000000000002</v>
      </c>
      <c r="G358" s="58" t="s">
        <v>16</v>
      </c>
      <c r="H358" s="58" t="s">
        <v>20</v>
      </c>
      <c r="I358" s="10">
        <f t="shared" ref="I358:I360" si="494">K358+R358</f>
        <v>75</v>
      </c>
      <c r="J358" s="10">
        <f t="shared" ref="J358:J360" si="495">P358+T358</f>
        <v>30</v>
      </c>
      <c r="K358" s="10">
        <f t="shared" ref="K358:K360" si="496">L358+Q358</f>
        <v>15</v>
      </c>
      <c r="L358" s="10">
        <f t="shared" ref="L358:L360" si="497">M358+N358</f>
        <v>0</v>
      </c>
      <c r="M358" s="70">
        <v>0</v>
      </c>
      <c r="N358" s="90">
        <f t="shared" ref="N358:N360" si="498">O358+P358</f>
        <v>0</v>
      </c>
      <c r="O358" s="70"/>
      <c r="P358" s="70"/>
      <c r="Q358" s="70">
        <v>15</v>
      </c>
      <c r="R358" s="107">
        <f t="shared" si="485"/>
        <v>60</v>
      </c>
      <c r="S358" s="111">
        <v>30</v>
      </c>
      <c r="T358" s="112">
        <f t="shared" si="486"/>
        <v>30</v>
      </c>
      <c r="U358" s="103">
        <v>25</v>
      </c>
      <c r="V358" s="71">
        <v>100</v>
      </c>
      <c r="W358" s="71"/>
      <c r="X358" s="91"/>
    </row>
    <row r="359" spans="1:24" x14ac:dyDescent="0.25">
      <c r="A359" s="92"/>
      <c r="B359" s="68">
        <v>6</v>
      </c>
      <c r="C359" s="73"/>
      <c r="D359" s="89">
        <f t="shared" si="491"/>
        <v>0</v>
      </c>
      <c r="E359" s="89">
        <f t="shared" si="492"/>
        <v>0</v>
      </c>
      <c r="F359" s="74">
        <f t="shared" si="493"/>
        <v>0</v>
      </c>
      <c r="G359" s="6"/>
      <c r="H359" s="6"/>
      <c r="I359" s="75">
        <f t="shared" si="494"/>
        <v>0</v>
      </c>
      <c r="J359" s="10">
        <f t="shared" si="495"/>
        <v>0</v>
      </c>
      <c r="K359" s="75">
        <f t="shared" si="496"/>
        <v>0</v>
      </c>
      <c r="L359" s="75">
        <f t="shared" si="497"/>
        <v>0</v>
      </c>
      <c r="M359" s="68"/>
      <c r="N359" s="76">
        <f t="shared" si="498"/>
        <v>0</v>
      </c>
      <c r="O359" s="68"/>
      <c r="P359" s="68"/>
      <c r="Q359" s="68"/>
      <c r="R359" s="107">
        <f t="shared" ref="R359:R361" si="499">(C359*U359)-K359</f>
        <v>0</v>
      </c>
      <c r="S359" s="111"/>
      <c r="T359" s="112">
        <f t="shared" ref="T359:T361" si="500">R359-S359</f>
        <v>0</v>
      </c>
      <c r="U359" s="104"/>
      <c r="V359" s="72"/>
      <c r="W359" s="72"/>
      <c r="X359" s="95"/>
    </row>
    <row r="360" spans="1:24" x14ac:dyDescent="0.25">
      <c r="A360" s="92"/>
      <c r="B360" s="68">
        <v>6</v>
      </c>
      <c r="C360" s="73"/>
      <c r="D360" s="89">
        <f t="shared" si="491"/>
        <v>0</v>
      </c>
      <c r="E360" s="89">
        <f t="shared" si="492"/>
        <v>0</v>
      </c>
      <c r="F360" s="74">
        <f t="shared" si="493"/>
        <v>0</v>
      </c>
      <c r="G360" s="6"/>
      <c r="H360" s="6"/>
      <c r="I360" s="75">
        <f t="shared" si="494"/>
        <v>0</v>
      </c>
      <c r="J360" s="10">
        <f t="shared" si="495"/>
        <v>0</v>
      </c>
      <c r="K360" s="75">
        <f t="shared" si="496"/>
        <v>0</v>
      </c>
      <c r="L360" s="75">
        <f t="shared" si="497"/>
        <v>0</v>
      </c>
      <c r="M360" s="68"/>
      <c r="N360" s="76">
        <f t="shared" si="498"/>
        <v>0</v>
      </c>
      <c r="O360" s="68"/>
      <c r="P360" s="68"/>
      <c r="Q360" s="68"/>
      <c r="R360" s="107">
        <f t="shared" si="499"/>
        <v>0</v>
      </c>
      <c r="S360" s="111"/>
      <c r="T360" s="112">
        <f t="shared" si="500"/>
        <v>0</v>
      </c>
      <c r="U360" s="104"/>
      <c r="V360" s="72"/>
      <c r="W360" s="72"/>
      <c r="X360" s="95"/>
    </row>
    <row r="361" spans="1:24" x14ac:dyDescent="0.25">
      <c r="A361" s="92"/>
      <c r="B361" s="68">
        <v>6</v>
      </c>
      <c r="C361" s="73"/>
      <c r="D361" s="89">
        <f t="shared" si="481"/>
        <v>0</v>
      </c>
      <c r="E361" s="89">
        <f t="shared" si="482"/>
        <v>0</v>
      </c>
      <c r="F361" s="74">
        <f t="shared" si="483"/>
        <v>0</v>
      </c>
      <c r="G361" s="6"/>
      <c r="H361" s="6"/>
      <c r="I361" s="75">
        <f t="shared" si="487"/>
        <v>0</v>
      </c>
      <c r="J361" s="10">
        <f t="shared" si="488"/>
        <v>0</v>
      </c>
      <c r="K361" s="75">
        <f t="shared" si="489"/>
        <v>0</v>
      </c>
      <c r="L361" s="75">
        <f t="shared" si="490"/>
        <v>0</v>
      </c>
      <c r="M361" s="68"/>
      <c r="N361" s="76">
        <f t="shared" si="484"/>
        <v>0</v>
      </c>
      <c r="O361" s="68"/>
      <c r="P361" s="68"/>
      <c r="Q361" s="68"/>
      <c r="R361" s="107">
        <f t="shared" si="499"/>
        <v>0</v>
      </c>
      <c r="S361" s="111"/>
      <c r="T361" s="112">
        <f t="shared" si="500"/>
        <v>0</v>
      </c>
      <c r="U361" s="104"/>
      <c r="V361" s="72"/>
      <c r="W361" s="72"/>
      <c r="X361" s="95"/>
    </row>
    <row r="362" spans="1:24" x14ac:dyDescent="0.25">
      <c r="A362" s="93" t="s">
        <v>92</v>
      </c>
      <c r="B362" s="90">
        <v>6</v>
      </c>
      <c r="C362" s="7">
        <f>SUM(C352:C361)</f>
        <v>20</v>
      </c>
      <c r="D362" s="7">
        <f>SUM(D352:D361)</f>
        <v>10.689389920424404</v>
      </c>
      <c r="E362" s="7">
        <f>SUM(E352:E361)</f>
        <v>9.3106100795755964</v>
      </c>
      <c r="F362" s="89" t="s">
        <v>14</v>
      </c>
      <c r="G362" s="90" t="s">
        <v>14</v>
      </c>
      <c r="H362" s="90" t="s">
        <v>14</v>
      </c>
      <c r="I362" s="7">
        <f>SUM(I352:I361)</f>
        <v>534.5</v>
      </c>
      <c r="J362" s="89" t="s">
        <v>14</v>
      </c>
      <c r="K362" s="7">
        <f t="shared" ref="K362:O362" si="501">SUM(K352:K361)</f>
        <v>289</v>
      </c>
      <c r="L362" s="7">
        <f t="shared" si="501"/>
        <v>260</v>
      </c>
      <c r="M362" s="7">
        <f t="shared" si="501"/>
        <v>80</v>
      </c>
      <c r="N362" s="7">
        <f t="shared" si="501"/>
        <v>180</v>
      </c>
      <c r="O362" s="7">
        <f t="shared" si="501"/>
        <v>0</v>
      </c>
      <c r="P362" s="89" t="s">
        <v>14</v>
      </c>
      <c r="Q362" s="7">
        <f t="shared" ref="Q362:S362" si="502">SUM(Q352:Q361)</f>
        <v>29</v>
      </c>
      <c r="R362" s="7">
        <f t="shared" si="502"/>
        <v>245.5</v>
      </c>
      <c r="S362" s="7">
        <f t="shared" si="502"/>
        <v>189.5</v>
      </c>
      <c r="T362" s="110" t="s">
        <v>14</v>
      </c>
      <c r="U362" s="90" t="s">
        <v>14</v>
      </c>
      <c r="V362" s="90" t="s">
        <v>14</v>
      </c>
      <c r="W362" s="90" t="s">
        <v>14</v>
      </c>
      <c r="X362" s="94" t="s">
        <v>14</v>
      </c>
    </row>
    <row r="363" spans="1:24" x14ac:dyDescent="0.25">
      <c r="A363" s="93" t="s">
        <v>27</v>
      </c>
      <c r="B363" s="90">
        <v>6</v>
      </c>
      <c r="C363" s="89" t="s">
        <v>14</v>
      </c>
      <c r="D363" s="89" t="s">
        <v>14</v>
      </c>
      <c r="E363" s="89" t="s">
        <v>14</v>
      </c>
      <c r="F363" s="7">
        <f>SUM(F352:F361)</f>
        <v>8.3000000000000007</v>
      </c>
      <c r="G363" s="90" t="s">
        <v>14</v>
      </c>
      <c r="H363" s="90" t="s">
        <v>14</v>
      </c>
      <c r="I363" s="90" t="s">
        <v>14</v>
      </c>
      <c r="J363" s="7">
        <f>SUM(J352:J361)</f>
        <v>236</v>
      </c>
      <c r="K363" s="90" t="s">
        <v>14</v>
      </c>
      <c r="L363" s="90" t="s">
        <v>14</v>
      </c>
      <c r="M363" s="90" t="s">
        <v>14</v>
      </c>
      <c r="N363" s="90" t="s">
        <v>14</v>
      </c>
      <c r="O363" s="90" t="s">
        <v>14</v>
      </c>
      <c r="P363" s="7">
        <f>SUM(P352:P361)</f>
        <v>180</v>
      </c>
      <c r="Q363" s="90" t="s">
        <v>14</v>
      </c>
      <c r="R363" s="110" t="s">
        <v>14</v>
      </c>
      <c r="S363" s="110" t="s">
        <v>14</v>
      </c>
      <c r="T363" s="7">
        <f>SUM(T352:T361)</f>
        <v>56</v>
      </c>
      <c r="U363" s="10" t="s">
        <v>14</v>
      </c>
      <c r="V363" s="90" t="s">
        <v>14</v>
      </c>
      <c r="W363" s="90" t="s">
        <v>14</v>
      </c>
      <c r="X363" s="94" t="s">
        <v>14</v>
      </c>
    </row>
    <row r="364" spans="1:24" x14ac:dyDescent="0.25">
      <c r="A364" s="93" t="s">
        <v>93</v>
      </c>
      <c r="B364" s="90">
        <v>6</v>
      </c>
      <c r="C364" s="7">
        <f>SUMIF(H352:H361,"f",C352:C361)</f>
        <v>10.5</v>
      </c>
      <c r="D364" s="7">
        <f>SUMIF(H352:H361,"f",D352:D361)</f>
        <v>5.3586206896551722</v>
      </c>
      <c r="E364" s="7">
        <f>SUMIF(H352:H361,"f",E352:E361)</f>
        <v>5.1413793103448278</v>
      </c>
      <c r="F364" s="89" t="s">
        <v>14</v>
      </c>
      <c r="G364" s="90" t="s">
        <v>14</v>
      </c>
      <c r="H364" s="90" t="s">
        <v>14</v>
      </c>
      <c r="I364" s="7">
        <f>SUMIF(H352:H361,"f",I352:I361)</f>
        <v>292.5</v>
      </c>
      <c r="J364" s="90" t="s">
        <v>14</v>
      </c>
      <c r="K364" s="7">
        <f>SUMIF(H352:H361,"f",K352:K361)</f>
        <v>153</v>
      </c>
      <c r="L364" s="7">
        <f>SUMIF(H352:H361,"f",L352:L361)</f>
        <v>135</v>
      </c>
      <c r="M364" s="7">
        <f>SUMIF(H352:H361,"f",M352:M361)</f>
        <v>45</v>
      </c>
      <c r="N364" s="7">
        <f>SUMIF(H352:H361,"f",N352:N361)</f>
        <v>90</v>
      </c>
      <c r="O364" s="7">
        <f>SUMIF(H352:H361,"f",O352:O361)</f>
        <v>0</v>
      </c>
      <c r="P364" s="90" t="s">
        <v>14</v>
      </c>
      <c r="Q364" s="7">
        <f>SUMIF(H352:H361,"f",Q352:Q361)</f>
        <v>18</v>
      </c>
      <c r="R364" s="7">
        <f>SUMIF(H352:H361,"f",R352:R361)</f>
        <v>139.5</v>
      </c>
      <c r="S364" s="7">
        <f>SUMIF(H352:H361,"f",S352:S361)</f>
        <v>87</v>
      </c>
      <c r="T364" s="110" t="s">
        <v>14</v>
      </c>
      <c r="U364" s="90" t="s">
        <v>14</v>
      </c>
      <c r="V364" s="90" t="s">
        <v>14</v>
      </c>
      <c r="W364" s="90" t="s">
        <v>14</v>
      </c>
      <c r="X364" s="94" t="s">
        <v>14</v>
      </c>
    </row>
    <row r="365" spans="1:24" x14ac:dyDescent="0.25">
      <c r="A365" s="201" t="s">
        <v>32</v>
      </c>
      <c r="B365" s="202"/>
      <c r="C365" s="202"/>
      <c r="D365" s="202"/>
      <c r="E365" s="202"/>
      <c r="F365" s="202"/>
      <c r="G365" s="202"/>
      <c r="H365" s="202"/>
      <c r="I365" s="202"/>
      <c r="J365" s="202"/>
      <c r="K365" s="202"/>
      <c r="L365" s="202"/>
      <c r="M365" s="202"/>
      <c r="N365" s="202"/>
      <c r="O365" s="202"/>
      <c r="P365" s="202"/>
      <c r="Q365" s="202"/>
      <c r="R365" s="202"/>
      <c r="S365" s="202"/>
      <c r="T365" s="202"/>
      <c r="U365" s="202"/>
      <c r="V365" s="202"/>
      <c r="W365" s="202"/>
      <c r="X365" s="203"/>
    </row>
    <row r="366" spans="1:24" x14ac:dyDescent="0.25">
      <c r="A366" s="92"/>
      <c r="B366" s="68">
        <v>6</v>
      </c>
      <c r="C366" s="73"/>
      <c r="D366" s="89">
        <f t="shared" ref="D366:D372" si="503">IF(C366&gt;0,K366/(I366/C366),0)</f>
        <v>0</v>
      </c>
      <c r="E366" s="89">
        <f t="shared" ref="E366:E372" si="504">IF(C366&gt;0,R366/(I366/C366),0)</f>
        <v>0</v>
      </c>
      <c r="F366" s="74">
        <f t="shared" ref="F366:F372" si="505">IF(U366&gt;0,FLOOR((P366+T366)/U366,0.1),0)</f>
        <v>0</v>
      </c>
      <c r="G366" s="6"/>
      <c r="H366" s="6"/>
      <c r="I366" s="75">
        <f>K366+R366</f>
        <v>0</v>
      </c>
      <c r="J366" s="10">
        <f>P366+T366</f>
        <v>0</v>
      </c>
      <c r="K366" s="75">
        <f>L366+Q366</f>
        <v>0</v>
      </c>
      <c r="L366" s="75">
        <f>M366+N366</f>
        <v>0</v>
      </c>
      <c r="M366" s="68"/>
      <c r="N366" s="76">
        <f t="shared" ref="N366:N372" si="506">O366+P366</f>
        <v>0</v>
      </c>
      <c r="O366" s="68"/>
      <c r="P366" s="68"/>
      <c r="Q366" s="68"/>
      <c r="R366" s="107">
        <f t="shared" ref="R366:R372" si="507">(C366*U366)-K366</f>
        <v>0</v>
      </c>
      <c r="S366" s="111"/>
      <c r="T366" s="112">
        <f t="shared" ref="T366:T372" si="508">R366-S366</f>
        <v>0</v>
      </c>
      <c r="U366" s="104"/>
      <c r="V366" s="72"/>
      <c r="W366" s="72"/>
      <c r="X366" s="95"/>
    </row>
    <row r="367" spans="1:24" x14ac:dyDescent="0.25">
      <c r="A367" s="92"/>
      <c r="B367" s="68">
        <v>6</v>
      </c>
      <c r="C367" s="73"/>
      <c r="D367" s="89">
        <f t="shared" si="503"/>
        <v>0</v>
      </c>
      <c r="E367" s="89">
        <f t="shared" si="504"/>
        <v>0</v>
      </c>
      <c r="F367" s="74">
        <f t="shared" si="505"/>
        <v>0</v>
      </c>
      <c r="G367" s="6"/>
      <c r="H367" s="6"/>
      <c r="I367" s="75">
        <f t="shared" ref="I367:I372" si="509">K367+R367</f>
        <v>0</v>
      </c>
      <c r="J367" s="10">
        <f t="shared" ref="J367:J372" si="510">P367+T367</f>
        <v>0</v>
      </c>
      <c r="K367" s="75">
        <f t="shared" ref="K367:K372" si="511">L367+Q367</f>
        <v>0</v>
      </c>
      <c r="L367" s="75">
        <f t="shared" ref="L367:L372" si="512">M367+N367</f>
        <v>0</v>
      </c>
      <c r="M367" s="68"/>
      <c r="N367" s="76">
        <f t="shared" si="506"/>
        <v>0</v>
      </c>
      <c r="O367" s="68"/>
      <c r="P367" s="68"/>
      <c r="Q367" s="68"/>
      <c r="R367" s="107">
        <f t="shared" si="507"/>
        <v>0</v>
      </c>
      <c r="S367" s="111"/>
      <c r="T367" s="112">
        <f t="shared" si="508"/>
        <v>0</v>
      </c>
      <c r="U367" s="104"/>
      <c r="V367" s="72"/>
      <c r="W367" s="72"/>
      <c r="X367" s="95"/>
    </row>
    <row r="368" spans="1:24" x14ac:dyDescent="0.25">
      <c r="A368" s="92"/>
      <c r="B368" s="68">
        <v>6</v>
      </c>
      <c r="C368" s="73"/>
      <c r="D368" s="89">
        <f t="shared" si="503"/>
        <v>0</v>
      </c>
      <c r="E368" s="89">
        <f t="shared" si="504"/>
        <v>0</v>
      </c>
      <c r="F368" s="74">
        <f t="shared" si="505"/>
        <v>0</v>
      </c>
      <c r="G368" s="6"/>
      <c r="H368" s="6"/>
      <c r="I368" s="75">
        <f t="shared" si="509"/>
        <v>0</v>
      </c>
      <c r="J368" s="10">
        <f t="shared" si="510"/>
        <v>0</v>
      </c>
      <c r="K368" s="75">
        <f t="shared" si="511"/>
        <v>0</v>
      </c>
      <c r="L368" s="75">
        <f t="shared" si="512"/>
        <v>0</v>
      </c>
      <c r="M368" s="68"/>
      <c r="N368" s="76">
        <f t="shared" si="506"/>
        <v>0</v>
      </c>
      <c r="O368" s="68"/>
      <c r="P368" s="68"/>
      <c r="Q368" s="68"/>
      <c r="R368" s="107">
        <f t="shared" si="507"/>
        <v>0</v>
      </c>
      <c r="S368" s="111"/>
      <c r="T368" s="112">
        <f t="shared" si="508"/>
        <v>0</v>
      </c>
      <c r="U368" s="104"/>
      <c r="V368" s="72"/>
      <c r="W368" s="72"/>
      <c r="X368" s="95"/>
    </row>
    <row r="369" spans="1:24" x14ac:dyDescent="0.25">
      <c r="A369" s="92"/>
      <c r="B369" s="68">
        <v>6</v>
      </c>
      <c r="C369" s="73"/>
      <c r="D369" s="89">
        <f t="shared" si="503"/>
        <v>0</v>
      </c>
      <c r="E369" s="89">
        <f t="shared" si="504"/>
        <v>0</v>
      </c>
      <c r="F369" s="74">
        <f t="shared" si="505"/>
        <v>0</v>
      </c>
      <c r="G369" s="6"/>
      <c r="H369" s="6"/>
      <c r="I369" s="75">
        <f t="shared" si="509"/>
        <v>0</v>
      </c>
      <c r="J369" s="10">
        <f t="shared" si="510"/>
        <v>0</v>
      </c>
      <c r="K369" s="75">
        <f t="shared" si="511"/>
        <v>0</v>
      </c>
      <c r="L369" s="75">
        <f t="shared" si="512"/>
        <v>0</v>
      </c>
      <c r="M369" s="68"/>
      <c r="N369" s="76">
        <f t="shared" si="506"/>
        <v>0</v>
      </c>
      <c r="O369" s="68"/>
      <c r="P369" s="68"/>
      <c r="Q369" s="68"/>
      <c r="R369" s="107">
        <f t="shared" si="507"/>
        <v>0</v>
      </c>
      <c r="S369" s="111"/>
      <c r="T369" s="112">
        <f t="shared" si="508"/>
        <v>0</v>
      </c>
      <c r="U369" s="104"/>
      <c r="V369" s="72"/>
      <c r="W369" s="72"/>
      <c r="X369" s="95"/>
    </row>
    <row r="370" spans="1:24" x14ac:dyDescent="0.25">
      <c r="A370" s="92"/>
      <c r="B370" s="68">
        <v>6</v>
      </c>
      <c r="C370" s="73"/>
      <c r="D370" s="89">
        <f t="shared" si="503"/>
        <v>0</v>
      </c>
      <c r="E370" s="89">
        <f t="shared" si="504"/>
        <v>0</v>
      </c>
      <c r="F370" s="74">
        <f t="shared" si="505"/>
        <v>0</v>
      </c>
      <c r="G370" s="6"/>
      <c r="H370" s="6"/>
      <c r="I370" s="75">
        <f t="shared" si="509"/>
        <v>0</v>
      </c>
      <c r="J370" s="10">
        <f t="shared" si="510"/>
        <v>0</v>
      </c>
      <c r="K370" s="75">
        <f t="shared" si="511"/>
        <v>0</v>
      </c>
      <c r="L370" s="75">
        <f t="shared" si="512"/>
        <v>0</v>
      </c>
      <c r="M370" s="68"/>
      <c r="N370" s="76">
        <f t="shared" si="506"/>
        <v>0</v>
      </c>
      <c r="O370" s="68"/>
      <c r="P370" s="68"/>
      <c r="Q370" s="68"/>
      <c r="R370" s="107">
        <f t="shared" si="507"/>
        <v>0</v>
      </c>
      <c r="S370" s="111"/>
      <c r="T370" s="112">
        <f t="shared" si="508"/>
        <v>0</v>
      </c>
      <c r="U370" s="104"/>
      <c r="V370" s="72"/>
      <c r="W370" s="72"/>
      <c r="X370" s="95"/>
    </row>
    <row r="371" spans="1:24" x14ac:dyDescent="0.25">
      <c r="A371" s="92"/>
      <c r="B371" s="68">
        <v>6</v>
      </c>
      <c r="C371" s="73"/>
      <c r="D371" s="89">
        <f t="shared" si="503"/>
        <v>0</v>
      </c>
      <c r="E371" s="89">
        <f t="shared" si="504"/>
        <v>0</v>
      </c>
      <c r="F371" s="74">
        <f t="shared" si="505"/>
        <v>0</v>
      </c>
      <c r="G371" s="6"/>
      <c r="H371" s="6"/>
      <c r="I371" s="75">
        <f t="shared" si="509"/>
        <v>0</v>
      </c>
      <c r="J371" s="10">
        <f t="shared" si="510"/>
        <v>0</v>
      </c>
      <c r="K371" s="75">
        <f t="shared" si="511"/>
        <v>0</v>
      </c>
      <c r="L371" s="75">
        <f t="shared" si="512"/>
        <v>0</v>
      </c>
      <c r="M371" s="68"/>
      <c r="N371" s="76">
        <f t="shared" si="506"/>
        <v>0</v>
      </c>
      <c r="O371" s="68"/>
      <c r="P371" s="68"/>
      <c r="Q371" s="68"/>
      <c r="R371" s="107">
        <f t="shared" si="507"/>
        <v>0</v>
      </c>
      <c r="S371" s="111"/>
      <c r="T371" s="112">
        <f t="shared" si="508"/>
        <v>0</v>
      </c>
      <c r="U371" s="104"/>
      <c r="V371" s="72"/>
      <c r="W371" s="72"/>
      <c r="X371" s="95"/>
    </row>
    <row r="372" spans="1:24" x14ac:dyDescent="0.25">
      <c r="A372" s="92"/>
      <c r="B372" s="68">
        <v>6</v>
      </c>
      <c r="C372" s="73"/>
      <c r="D372" s="89">
        <f t="shared" si="503"/>
        <v>0</v>
      </c>
      <c r="E372" s="89">
        <f t="shared" si="504"/>
        <v>0</v>
      </c>
      <c r="F372" s="74">
        <f t="shared" si="505"/>
        <v>0</v>
      </c>
      <c r="G372" s="6"/>
      <c r="H372" s="6"/>
      <c r="I372" s="75">
        <f t="shared" si="509"/>
        <v>0</v>
      </c>
      <c r="J372" s="10">
        <f t="shared" si="510"/>
        <v>0</v>
      </c>
      <c r="K372" s="75">
        <f t="shared" si="511"/>
        <v>0</v>
      </c>
      <c r="L372" s="75">
        <f t="shared" si="512"/>
        <v>0</v>
      </c>
      <c r="M372" s="68"/>
      <c r="N372" s="76">
        <f t="shared" si="506"/>
        <v>0</v>
      </c>
      <c r="O372" s="68"/>
      <c r="P372" s="68"/>
      <c r="Q372" s="68"/>
      <c r="R372" s="107">
        <f t="shared" si="507"/>
        <v>0</v>
      </c>
      <c r="S372" s="111"/>
      <c r="T372" s="112">
        <f t="shared" si="508"/>
        <v>0</v>
      </c>
      <c r="U372" s="104"/>
      <c r="V372" s="72"/>
      <c r="W372" s="72"/>
      <c r="X372" s="95"/>
    </row>
    <row r="373" spans="1:24" x14ac:dyDescent="0.25">
      <c r="A373" s="93" t="s">
        <v>92</v>
      </c>
      <c r="B373" s="90">
        <v>6</v>
      </c>
      <c r="C373" s="7">
        <f>SUM(C366:C372)</f>
        <v>0</v>
      </c>
      <c r="D373" s="7">
        <f>SUM(D366:D372)</f>
        <v>0</v>
      </c>
      <c r="E373" s="7">
        <f>SUM(E366:E372)</f>
        <v>0</v>
      </c>
      <c r="F373" s="89" t="s">
        <v>14</v>
      </c>
      <c r="G373" s="90" t="s">
        <v>14</v>
      </c>
      <c r="H373" s="90" t="s">
        <v>14</v>
      </c>
      <c r="I373" s="7">
        <f>SUM(I366:I372)</f>
        <v>0</v>
      </c>
      <c r="J373" s="89" t="s">
        <v>14</v>
      </c>
      <c r="K373" s="7">
        <f t="shared" ref="K373:O373" si="513">SUM(K366:K372)</f>
        <v>0</v>
      </c>
      <c r="L373" s="7">
        <f t="shared" si="513"/>
        <v>0</v>
      </c>
      <c r="M373" s="7">
        <f t="shared" si="513"/>
        <v>0</v>
      </c>
      <c r="N373" s="7">
        <f t="shared" si="513"/>
        <v>0</v>
      </c>
      <c r="O373" s="7">
        <f t="shared" si="513"/>
        <v>0</v>
      </c>
      <c r="P373" s="89" t="s">
        <v>14</v>
      </c>
      <c r="Q373" s="7">
        <f t="shared" ref="Q373:S373" si="514">SUM(Q366:Q372)</f>
        <v>0</v>
      </c>
      <c r="R373" s="7">
        <f t="shared" si="514"/>
        <v>0</v>
      </c>
      <c r="S373" s="7">
        <f t="shared" si="514"/>
        <v>0</v>
      </c>
      <c r="T373" s="110" t="s">
        <v>14</v>
      </c>
      <c r="U373" s="90" t="s">
        <v>14</v>
      </c>
      <c r="V373" s="90" t="s">
        <v>14</v>
      </c>
      <c r="W373" s="90" t="s">
        <v>14</v>
      </c>
      <c r="X373" s="94" t="s">
        <v>14</v>
      </c>
    </row>
    <row r="374" spans="1:24" x14ac:dyDescent="0.25">
      <c r="A374" s="93" t="s">
        <v>27</v>
      </c>
      <c r="B374" s="90">
        <v>6</v>
      </c>
      <c r="C374" s="89" t="s">
        <v>14</v>
      </c>
      <c r="D374" s="89" t="s">
        <v>14</v>
      </c>
      <c r="E374" s="89" t="s">
        <v>14</v>
      </c>
      <c r="F374" s="7">
        <f>SUM(F366:F372)</f>
        <v>0</v>
      </c>
      <c r="G374" s="90" t="s">
        <v>14</v>
      </c>
      <c r="H374" s="90" t="s">
        <v>14</v>
      </c>
      <c r="I374" s="90" t="s">
        <v>14</v>
      </c>
      <c r="J374" s="7">
        <f>SUM(J366:J372)</f>
        <v>0</v>
      </c>
      <c r="K374" s="90" t="s">
        <v>14</v>
      </c>
      <c r="L374" s="90" t="s">
        <v>14</v>
      </c>
      <c r="M374" s="90" t="s">
        <v>14</v>
      </c>
      <c r="N374" s="90" t="s">
        <v>14</v>
      </c>
      <c r="O374" s="90" t="s">
        <v>14</v>
      </c>
      <c r="P374" s="7">
        <f>SUM(P366:P372)</f>
        <v>0</v>
      </c>
      <c r="Q374" s="90" t="s">
        <v>14</v>
      </c>
      <c r="R374" s="110" t="s">
        <v>14</v>
      </c>
      <c r="S374" s="110" t="s">
        <v>14</v>
      </c>
      <c r="T374" s="7">
        <f>SUM(T366:T372)</f>
        <v>0</v>
      </c>
      <c r="U374" s="10" t="s">
        <v>14</v>
      </c>
      <c r="V374" s="90" t="s">
        <v>14</v>
      </c>
      <c r="W374" s="90" t="s">
        <v>14</v>
      </c>
      <c r="X374" s="94" t="s">
        <v>14</v>
      </c>
    </row>
    <row r="375" spans="1:24" x14ac:dyDescent="0.25">
      <c r="A375" s="93" t="s">
        <v>93</v>
      </c>
      <c r="B375" s="90">
        <v>6</v>
      </c>
      <c r="C375" s="7">
        <f>SUMIF(H366:H372,"f",C366:C372)</f>
        <v>0</v>
      </c>
      <c r="D375" s="7">
        <f>SUMIF(H366:H372,"f",D366:D372)</f>
        <v>0</v>
      </c>
      <c r="E375" s="7">
        <f>SUMIF(H366:H372,"f",E366:E372)</f>
        <v>0</v>
      </c>
      <c r="F375" s="89" t="s">
        <v>14</v>
      </c>
      <c r="G375" s="90" t="s">
        <v>14</v>
      </c>
      <c r="H375" s="90" t="s">
        <v>14</v>
      </c>
      <c r="I375" s="7">
        <f>SUMIF(H366:H372,"f",I366:I372)</f>
        <v>0</v>
      </c>
      <c r="J375" s="90" t="s">
        <v>14</v>
      </c>
      <c r="K375" s="7">
        <f>SUMIF(H366:H372,"f",K366:K372)</f>
        <v>0</v>
      </c>
      <c r="L375" s="7">
        <f>SUMIF(H366:H372,"f",L366:L372)</f>
        <v>0</v>
      </c>
      <c r="M375" s="7">
        <f>SUMIF(H366:H372,"f",M366:M372)</f>
        <v>0</v>
      </c>
      <c r="N375" s="7">
        <f>SUMIF(H366:H372,"f",N366:N372)</f>
        <v>0</v>
      </c>
      <c r="O375" s="7">
        <f>SUMIF(H366:H372,"f",O366:O372)</f>
        <v>0</v>
      </c>
      <c r="P375" s="90" t="s">
        <v>14</v>
      </c>
      <c r="Q375" s="7">
        <f>SUMIF(H366:H372,"f",Q366:Q372)</f>
        <v>0</v>
      </c>
      <c r="R375" s="7">
        <f>SUMIF(H366:H372,"f",R366:R372)</f>
        <v>0</v>
      </c>
      <c r="S375" s="7">
        <f>SUMIF(H366:H372,"f",S366:S372)</f>
        <v>0</v>
      </c>
      <c r="T375" s="110" t="s">
        <v>14</v>
      </c>
      <c r="U375" s="90" t="s">
        <v>14</v>
      </c>
      <c r="V375" s="90" t="s">
        <v>14</v>
      </c>
      <c r="W375" s="90" t="s">
        <v>14</v>
      </c>
      <c r="X375" s="94" t="s">
        <v>14</v>
      </c>
    </row>
    <row r="376" spans="1:24" x14ac:dyDescent="0.25">
      <c r="A376" s="201" t="s">
        <v>35</v>
      </c>
      <c r="B376" s="202"/>
      <c r="C376" s="202"/>
      <c r="D376" s="202"/>
      <c r="E376" s="202"/>
      <c r="F376" s="202"/>
      <c r="G376" s="202"/>
      <c r="H376" s="202"/>
      <c r="I376" s="202"/>
      <c r="J376" s="202"/>
      <c r="K376" s="202"/>
      <c r="L376" s="202"/>
      <c r="M376" s="202"/>
      <c r="N376" s="202"/>
      <c r="O376" s="202"/>
      <c r="P376" s="202"/>
      <c r="Q376" s="202"/>
      <c r="R376" s="202"/>
      <c r="S376" s="202"/>
      <c r="T376" s="202"/>
      <c r="U376" s="202"/>
      <c r="V376" s="202"/>
      <c r="W376" s="202"/>
      <c r="X376" s="203"/>
    </row>
    <row r="377" spans="1:24" x14ac:dyDescent="0.25">
      <c r="A377" s="98" t="s">
        <v>201</v>
      </c>
      <c r="B377" s="70">
        <v>6</v>
      </c>
      <c r="C377" s="69">
        <v>2</v>
      </c>
      <c r="D377" s="89">
        <f t="shared" ref="D377:D378" si="515">IF(C377&gt;0,K377/(I377/C377),0)</f>
        <v>1.2</v>
      </c>
      <c r="E377" s="89">
        <f t="shared" ref="E377:E378" si="516">IF(C377&gt;0,R377/(I377/C377),0)</f>
        <v>0.8</v>
      </c>
      <c r="F377" s="89">
        <f t="shared" ref="F377:F378" si="517">IF(U377&gt;0,FLOOR((P377+T377)/U377,0.1),0)</f>
        <v>0.4</v>
      </c>
      <c r="G377" s="58" t="s">
        <v>21</v>
      </c>
      <c r="H377" s="58" t="s">
        <v>20</v>
      </c>
      <c r="I377" s="10">
        <f>K377+R377</f>
        <v>50</v>
      </c>
      <c r="J377" s="10">
        <f>P377+T377</f>
        <v>10</v>
      </c>
      <c r="K377" s="10">
        <f>L377+Q377</f>
        <v>30</v>
      </c>
      <c r="L377" s="10">
        <f>M377+N377</f>
        <v>30</v>
      </c>
      <c r="M377" s="70"/>
      <c r="N377" s="90">
        <f t="shared" ref="N377:N378" si="518">O377+P377</f>
        <v>30</v>
      </c>
      <c r="O377" s="70">
        <v>30</v>
      </c>
      <c r="P377" s="70"/>
      <c r="Q377" s="70"/>
      <c r="R377" s="107">
        <f t="shared" ref="R377:R378" si="519">(C377*U377)-K377</f>
        <v>20</v>
      </c>
      <c r="S377" s="111">
        <v>10</v>
      </c>
      <c r="T377" s="112">
        <f t="shared" ref="T377:T378" si="520">R377-S377</f>
        <v>10</v>
      </c>
      <c r="U377" s="103">
        <v>25</v>
      </c>
      <c r="V377" s="71">
        <v>100</v>
      </c>
      <c r="W377" s="71"/>
      <c r="X377" s="91"/>
    </row>
    <row r="378" spans="1:24" x14ac:dyDescent="0.25">
      <c r="A378" s="92"/>
      <c r="B378" s="68">
        <v>6</v>
      </c>
      <c r="C378" s="73"/>
      <c r="D378" s="89">
        <f t="shared" si="515"/>
        <v>0</v>
      </c>
      <c r="E378" s="89">
        <f t="shared" si="516"/>
        <v>0</v>
      </c>
      <c r="F378" s="74">
        <f t="shared" si="517"/>
        <v>0</v>
      </c>
      <c r="G378" s="6"/>
      <c r="H378" s="6"/>
      <c r="I378" s="75">
        <f t="shared" ref="I378" si="521">K378+R378</f>
        <v>0</v>
      </c>
      <c r="J378" s="10">
        <f t="shared" ref="J378" si="522">P378+T378</f>
        <v>0</v>
      </c>
      <c r="K378" s="75">
        <f t="shared" ref="K378" si="523">L378+Q378</f>
        <v>0</v>
      </c>
      <c r="L378" s="75">
        <f t="shared" ref="L378" si="524">M378+N378</f>
        <v>0</v>
      </c>
      <c r="M378" s="68"/>
      <c r="N378" s="76">
        <f t="shared" si="518"/>
        <v>0</v>
      </c>
      <c r="O378" s="68"/>
      <c r="P378" s="68"/>
      <c r="Q378" s="68"/>
      <c r="R378" s="107">
        <f t="shared" si="519"/>
        <v>0</v>
      </c>
      <c r="S378" s="111"/>
      <c r="T378" s="112">
        <f t="shared" si="520"/>
        <v>0</v>
      </c>
      <c r="U378" s="104"/>
      <c r="V378" s="72"/>
      <c r="W378" s="72"/>
      <c r="X378" s="95"/>
    </row>
    <row r="379" spans="1:24" x14ac:dyDescent="0.25">
      <c r="A379" s="93" t="s">
        <v>92</v>
      </c>
      <c r="B379" s="90">
        <v>6</v>
      </c>
      <c r="C379" s="7">
        <f>SUM(C377:C378)</f>
        <v>2</v>
      </c>
      <c r="D379" s="7">
        <f>SUM(D377:D378)</f>
        <v>1.2</v>
      </c>
      <c r="E379" s="7">
        <f>SUM(E377:E378)</f>
        <v>0.8</v>
      </c>
      <c r="F379" s="89" t="s">
        <v>14</v>
      </c>
      <c r="G379" s="90" t="s">
        <v>14</v>
      </c>
      <c r="H379" s="90" t="s">
        <v>14</v>
      </c>
      <c r="I379" s="7">
        <f>SUM(I377:I378)</f>
        <v>50</v>
      </c>
      <c r="J379" s="89" t="s">
        <v>14</v>
      </c>
      <c r="K379" s="7">
        <f>SUM(K377:K378)</f>
        <v>30</v>
      </c>
      <c r="L379" s="7">
        <f>SUM(L377:L378)</f>
        <v>30</v>
      </c>
      <c r="M379" s="7">
        <f>SUM(M377:M378)</f>
        <v>0</v>
      </c>
      <c r="N379" s="7">
        <f>SUM(N377:N378)</f>
        <v>30</v>
      </c>
      <c r="O379" s="7">
        <f>SUM(O377:O378)</f>
        <v>30</v>
      </c>
      <c r="P379" s="89" t="s">
        <v>14</v>
      </c>
      <c r="Q379" s="7">
        <f>SUM(Q377:Q378)</f>
        <v>0</v>
      </c>
      <c r="R379" s="7">
        <f>SUM(R377:R378)</f>
        <v>20</v>
      </c>
      <c r="S379" s="7">
        <f>SUM(S377:S378)</f>
        <v>10</v>
      </c>
      <c r="T379" s="110" t="s">
        <v>14</v>
      </c>
      <c r="U379" s="90" t="s">
        <v>14</v>
      </c>
      <c r="V379" s="90" t="s">
        <v>14</v>
      </c>
      <c r="W379" s="90" t="s">
        <v>14</v>
      </c>
      <c r="X379" s="94" t="s">
        <v>14</v>
      </c>
    </row>
    <row r="380" spans="1:24" x14ac:dyDescent="0.25">
      <c r="A380" s="93" t="s">
        <v>27</v>
      </c>
      <c r="B380" s="90">
        <v>6</v>
      </c>
      <c r="C380" s="89" t="s">
        <v>14</v>
      </c>
      <c r="D380" s="89" t="s">
        <v>14</v>
      </c>
      <c r="E380" s="89" t="s">
        <v>14</v>
      </c>
      <c r="F380" s="7">
        <f>SUM(F377:F378)</f>
        <v>0.4</v>
      </c>
      <c r="G380" s="90" t="s">
        <v>14</v>
      </c>
      <c r="H380" s="90" t="s">
        <v>14</v>
      </c>
      <c r="I380" s="90" t="s">
        <v>14</v>
      </c>
      <c r="J380" s="7">
        <f>SUM(J377:J378)</f>
        <v>10</v>
      </c>
      <c r="K380" s="90" t="s">
        <v>14</v>
      </c>
      <c r="L380" s="90" t="s">
        <v>14</v>
      </c>
      <c r="M380" s="90" t="s">
        <v>14</v>
      </c>
      <c r="N380" s="90" t="s">
        <v>14</v>
      </c>
      <c r="O380" s="90" t="s">
        <v>14</v>
      </c>
      <c r="P380" s="7">
        <f>SUM(P377:P378)</f>
        <v>0</v>
      </c>
      <c r="Q380" s="90" t="s">
        <v>14</v>
      </c>
      <c r="R380" s="110" t="s">
        <v>14</v>
      </c>
      <c r="S380" s="110" t="s">
        <v>14</v>
      </c>
      <c r="T380" s="7">
        <f>SUM(T377:T378)</f>
        <v>10</v>
      </c>
      <c r="U380" s="10" t="s">
        <v>14</v>
      </c>
      <c r="V380" s="90" t="s">
        <v>14</v>
      </c>
      <c r="W380" s="90" t="s">
        <v>14</v>
      </c>
      <c r="X380" s="94" t="s">
        <v>14</v>
      </c>
    </row>
    <row r="381" spans="1:24" x14ac:dyDescent="0.25">
      <c r="A381" s="93" t="s">
        <v>93</v>
      </c>
      <c r="B381" s="90">
        <v>6</v>
      </c>
      <c r="C381" s="7">
        <f>SUMIF(H377:H378,"f",C377:C378)</f>
        <v>2</v>
      </c>
      <c r="D381" s="7">
        <f>SUMIF(H377:H378,"f",D377:D378)</f>
        <v>1.2</v>
      </c>
      <c r="E381" s="7">
        <f>SUMIF(H377:H378,"f",E377:E378)</f>
        <v>0.8</v>
      </c>
      <c r="F381" s="89" t="s">
        <v>14</v>
      </c>
      <c r="G381" s="90" t="s">
        <v>14</v>
      </c>
      <c r="H381" s="90" t="s">
        <v>14</v>
      </c>
      <c r="I381" s="7">
        <f>SUMIF(H377:H378,"f",I377:I378)</f>
        <v>50</v>
      </c>
      <c r="J381" s="90" t="s">
        <v>14</v>
      </c>
      <c r="K381" s="7">
        <f>SUMIF(H377:H378,"f",K377:K378)</f>
        <v>30</v>
      </c>
      <c r="L381" s="7">
        <f>SUMIF(H377:H378,"f",L377:L378)</f>
        <v>30</v>
      </c>
      <c r="M381" s="7">
        <f>SUMIF(H377:H378,"f",M377:M378)</f>
        <v>0</v>
      </c>
      <c r="N381" s="7">
        <f>SUMIF(H377:H378,"f",N377:N378)</f>
        <v>30</v>
      </c>
      <c r="O381" s="7">
        <f>SUMIF(H377:H378,"f",O377:O378)</f>
        <v>30</v>
      </c>
      <c r="P381" s="90" t="s">
        <v>14</v>
      </c>
      <c r="Q381" s="7">
        <f>SUMIF(H377:H378,"f",Q377:Q378)</f>
        <v>0</v>
      </c>
      <c r="R381" s="7">
        <f>SUMIF(H377:H378,"f",R377:R378)</f>
        <v>20</v>
      </c>
      <c r="S381" s="7">
        <f>SUMIF(H377:H378,"f",S377:S378)</f>
        <v>10</v>
      </c>
      <c r="T381" s="110" t="s">
        <v>14</v>
      </c>
      <c r="U381" s="90" t="s">
        <v>14</v>
      </c>
      <c r="V381" s="90" t="s">
        <v>14</v>
      </c>
      <c r="W381" s="90" t="s">
        <v>14</v>
      </c>
      <c r="X381" s="94" t="s">
        <v>14</v>
      </c>
    </row>
    <row r="382" spans="1:24" x14ac:dyDescent="0.25">
      <c r="A382" s="201" t="s">
        <v>33</v>
      </c>
      <c r="B382" s="202"/>
      <c r="C382" s="202"/>
      <c r="D382" s="202"/>
      <c r="E382" s="202"/>
      <c r="F382" s="202"/>
      <c r="G382" s="202"/>
      <c r="H382" s="202"/>
      <c r="I382" s="202"/>
      <c r="J382" s="202"/>
      <c r="K382" s="202"/>
      <c r="L382" s="202"/>
      <c r="M382" s="202"/>
      <c r="N382" s="202"/>
      <c r="O382" s="202"/>
      <c r="P382" s="202"/>
      <c r="Q382" s="202"/>
      <c r="R382" s="202"/>
      <c r="S382" s="202"/>
      <c r="T382" s="202"/>
      <c r="U382" s="202"/>
      <c r="V382" s="202"/>
      <c r="W382" s="202"/>
      <c r="X382" s="203"/>
    </row>
    <row r="383" spans="1:24" x14ac:dyDescent="0.25">
      <c r="A383" s="92"/>
      <c r="B383" s="68">
        <v>6</v>
      </c>
      <c r="C383" s="73"/>
      <c r="D383" s="89">
        <f t="shared" ref="D383:D384" si="525">IF(C383&gt;0,K383/(I383/C383),0)</f>
        <v>0</v>
      </c>
      <c r="E383" s="89">
        <f t="shared" ref="E383:E384" si="526">IF(C383&gt;0,R383/(I383/C383),0)</f>
        <v>0</v>
      </c>
      <c r="F383" s="74">
        <f t="shared" ref="F383:F384" si="527">IF(U383&gt;0,FLOOR((P383+T383)/U383,0.1),0)</f>
        <v>0</v>
      </c>
      <c r="G383" s="6"/>
      <c r="H383" s="6"/>
      <c r="I383" s="75">
        <f>K383+R383</f>
        <v>0</v>
      </c>
      <c r="J383" s="10">
        <f>P383+T383</f>
        <v>0</v>
      </c>
      <c r="K383" s="75">
        <f>L383+Q383</f>
        <v>0</v>
      </c>
      <c r="L383" s="75">
        <f>M383+N383</f>
        <v>0</v>
      </c>
      <c r="M383" s="68"/>
      <c r="N383" s="76">
        <f t="shared" ref="N383:N384" si="528">O383+P383</f>
        <v>0</v>
      </c>
      <c r="O383" s="68"/>
      <c r="P383" s="68"/>
      <c r="Q383" s="68"/>
      <c r="R383" s="107">
        <f t="shared" ref="R383:R384" si="529">(C383*U383)-K383</f>
        <v>0</v>
      </c>
      <c r="S383" s="111"/>
      <c r="T383" s="112">
        <f t="shared" ref="T383:T384" si="530">R383-S383</f>
        <v>0</v>
      </c>
      <c r="U383" s="104"/>
      <c r="V383" s="72"/>
      <c r="W383" s="72"/>
      <c r="X383" s="95"/>
    </row>
    <row r="384" spans="1:24" x14ac:dyDescent="0.25">
      <c r="A384" s="92"/>
      <c r="B384" s="68">
        <v>6</v>
      </c>
      <c r="C384" s="73"/>
      <c r="D384" s="89">
        <f t="shared" si="525"/>
        <v>0</v>
      </c>
      <c r="E384" s="89">
        <f t="shared" si="526"/>
        <v>0</v>
      </c>
      <c r="F384" s="74">
        <f t="shared" si="527"/>
        <v>0</v>
      </c>
      <c r="G384" s="6"/>
      <c r="H384" s="6"/>
      <c r="I384" s="75">
        <f t="shared" ref="I384" si="531">K384+R384</f>
        <v>0</v>
      </c>
      <c r="J384" s="10">
        <f t="shared" ref="J384" si="532">P384+T384</f>
        <v>0</v>
      </c>
      <c r="K384" s="75">
        <f t="shared" ref="K384" si="533">L384+Q384</f>
        <v>0</v>
      </c>
      <c r="L384" s="75">
        <f t="shared" ref="L384" si="534">M384+N384</f>
        <v>0</v>
      </c>
      <c r="M384" s="68"/>
      <c r="N384" s="76">
        <f t="shared" si="528"/>
        <v>0</v>
      </c>
      <c r="O384" s="68"/>
      <c r="P384" s="68"/>
      <c r="Q384" s="68"/>
      <c r="R384" s="107">
        <f t="shared" si="529"/>
        <v>0</v>
      </c>
      <c r="S384" s="111"/>
      <c r="T384" s="112">
        <f t="shared" si="530"/>
        <v>0</v>
      </c>
      <c r="U384" s="104"/>
      <c r="V384" s="72"/>
      <c r="W384" s="72"/>
      <c r="X384" s="95"/>
    </row>
    <row r="385" spans="1:28" x14ac:dyDescent="0.25">
      <c r="A385" s="93" t="s">
        <v>92</v>
      </c>
      <c r="B385" s="90">
        <v>6</v>
      </c>
      <c r="C385" s="7">
        <f>SUM(C383:C384)</f>
        <v>0</v>
      </c>
      <c r="D385" s="7">
        <f>SUM(D383:D384)</f>
        <v>0</v>
      </c>
      <c r="E385" s="7">
        <f>SUM(E383:E384)</f>
        <v>0</v>
      </c>
      <c r="F385" s="89" t="s">
        <v>14</v>
      </c>
      <c r="G385" s="90" t="s">
        <v>14</v>
      </c>
      <c r="H385" s="90" t="s">
        <v>14</v>
      </c>
      <c r="I385" s="7">
        <f>SUM(I383:I384)</f>
        <v>0</v>
      </c>
      <c r="J385" s="89" t="s">
        <v>14</v>
      </c>
      <c r="K385" s="7">
        <f>SUM(K383:K384)</f>
        <v>0</v>
      </c>
      <c r="L385" s="7">
        <f>SUM(L383:L384)</f>
        <v>0</v>
      </c>
      <c r="M385" s="7">
        <f>SUM(M383:M384)</f>
        <v>0</v>
      </c>
      <c r="N385" s="7">
        <f>SUM(N383:N384)</f>
        <v>0</v>
      </c>
      <c r="O385" s="7">
        <f>SUM(O383:O384)</f>
        <v>0</v>
      </c>
      <c r="P385" s="89" t="s">
        <v>14</v>
      </c>
      <c r="Q385" s="7">
        <f>SUM(Q383:Q384)</f>
        <v>0</v>
      </c>
      <c r="R385" s="7">
        <f>SUM(R383:R384)</f>
        <v>0</v>
      </c>
      <c r="S385" s="7">
        <f>SUM(S383:S384)</f>
        <v>0</v>
      </c>
      <c r="T385" s="110" t="s">
        <v>14</v>
      </c>
      <c r="U385" s="90" t="s">
        <v>14</v>
      </c>
      <c r="V385" s="90" t="s">
        <v>14</v>
      </c>
      <c r="W385" s="90" t="s">
        <v>14</v>
      </c>
      <c r="X385" s="94" t="s">
        <v>14</v>
      </c>
    </row>
    <row r="386" spans="1:28" x14ac:dyDescent="0.25">
      <c r="A386" s="93" t="s">
        <v>27</v>
      </c>
      <c r="B386" s="90">
        <v>6</v>
      </c>
      <c r="C386" s="89" t="s">
        <v>14</v>
      </c>
      <c r="D386" s="89" t="s">
        <v>14</v>
      </c>
      <c r="E386" s="89" t="s">
        <v>14</v>
      </c>
      <c r="F386" s="7">
        <f>SUM(F383:F384)</f>
        <v>0</v>
      </c>
      <c r="G386" s="90" t="s">
        <v>14</v>
      </c>
      <c r="H386" s="90" t="s">
        <v>14</v>
      </c>
      <c r="I386" s="90" t="s">
        <v>14</v>
      </c>
      <c r="J386" s="7">
        <f>SUM(J383:J384)</f>
        <v>0</v>
      </c>
      <c r="K386" s="90" t="s">
        <v>14</v>
      </c>
      <c r="L386" s="90" t="s">
        <v>14</v>
      </c>
      <c r="M386" s="90" t="s">
        <v>14</v>
      </c>
      <c r="N386" s="90" t="s">
        <v>14</v>
      </c>
      <c r="O386" s="90" t="s">
        <v>14</v>
      </c>
      <c r="P386" s="7">
        <f>SUM(P383:P384)</f>
        <v>0</v>
      </c>
      <c r="Q386" s="90" t="s">
        <v>14</v>
      </c>
      <c r="R386" s="110" t="s">
        <v>14</v>
      </c>
      <c r="S386" s="110" t="s">
        <v>14</v>
      </c>
      <c r="T386" s="7">
        <f>SUM(T383:T384)</f>
        <v>0</v>
      </c>
      <c r="U386" s="10" t="s">
        <v>14</v>
      </c>
      <c r="V386" s="90" t="s">
        <v>14</v>
      </c>
      <c r="W386" s="90" t="s">
        <v>14</v>
      </c>
      <c r="X386" s="94" t="s">
        <v>14</v>
      </c>
    </row>
    <row r="387" spans="1:28" x14ac:dyDescent="0.25">
      <c r="A387" s="93" t="s">
        <v>93</v>
      </c>
      <c r="B387" s="90">
        <v>6</v>
      </c>
      <c r="C387" s="7">
        <f>SUMIF(H383:H384,"f",C383:C384)</f>
        <v>0</v>
      </c>
      <c r="D387" s="7">
        <f>SUMIF(H383:H384,"f",D383:D384)</f>
        <v>0</v>
      </c>
      <c r="E387" s="7">
        <f>SUMIF(H383:H384,"f",E383:E384)</f>
        <v>0</v>
      </c>
      <c r="F387" s="89" t="s">
        <v>14</v>
      </c>
      <c r="G387" s="90" t="s">
        <v>14</v>
      </c>
      <c r="H387" s="90" t="s">
        <v>14</v>
      </c>
      <c r="I387" s="7">
        <f>SUMIF(H383:H384,"f",I383:I384)</f>
        <v>0</v>
      </c>
      <c r="J387" s="90" t="s">
        <v>14</v>
      </c>
      <c r="K387" s="7">
        <f>SUMIF(H383:H384,"f",K383:K384)</f>
        <v>0</v>
      </c>
      <c r="L387" s="7">
        <f>SUMIF(H383:H384,"f",L383:L384)</f>
        <v>0</v>
      </c>
      <c r="M387" s="7">
        <f>SUMIF(H383:H384,"f",M383:M384)</f>
        <v>0</v>
      </c>
      <c r="N387" s="7">
        <f>SUMIF(H383:H384,"f",N383:N384)</f>
        <v>0</v>
      </c>
      <c r="O387" s="7">
        <f>SUMIF(H383:H384,"f",O383:O384)</f>
        <v>0</v>
      </c>
      <c r="P387" s="90" t="s">
        <v>14</v>
      </c>
      <c r="Q387" s="7">
        <f>SUMIF(H383:H384,"f",Q383:Q384)</f>
        <v>0</v>
      </c>
      <c r="R387" s="7">
        <f>SUMIF(H383:H384,"f",R383:R384)</f>
        <v>0</v>
      </c>
      <c r="S387" s="7">
        <f>SUMIF(H383:H384,"f",S383:S384)</f>
        <v>0</v>
      </c>
      <c r="T387" s="110" t="s">
        <v>14</v>
      </c>
      <c r="U387" s="90" t="s">
        <v>14</v>
      </c>
      <c r="V387" s="90" t="s">
        <v>14</v>
      </c>
      <c r="W387" s="90" t="s">
        <v>14</v>
      </c>
      <c r="X387" s="94" t="s">
        <v>14</v>
      </c>
    </row>
    <row r="388" spans="1:28" x14ac:dyDescent="0.25">
      <c r="A388" s="201" t="s">
        <v>34</v>
      </c>
      <c r="B388" s="202"/>
      <c r="C388" s="202"/>
      <c r="D388" s="202"/>
      <c r="E388" s="202"/>
      <c r="F388" s="202"/>
      <c r="G388" s="202"/>
      <c r="H388" s="202"/>
      <c r="I388" s="202"/>
      <c r="J388" s="202"/>
      <c r="K388" s="202"/>
      <c r="L388" s="202"/>
      <c r="M388" s="202"/>
      <c r="N388" s="202"/>
      <c r="O388" s="202"/>
      <c r="P388" s="202"/>
      <c r="Q388" s="202"/>
      <c r="R388" s="202"/>
      <c r="S388" s="202"/>
      <c r="T388" s="202"/>
      <c r="U388" s="202"/>
      <c r="V388" s="202"/>
      <c r="W388" s="202"/>
      <c r="X388" s="203"/>
    </row>
    <row r="389" spans="1:28" x14ac:dyDescent="0.25">
      <c r="A389" s="92" t="s">
        <v>268</v>
      </c>
      <c r="B389" s="68">
        <v>6</v>
      </c>
      <c r="C389" s="73">
        <v>8</v>
      </c>
      <c r="D389" s="89">
        <f t="shared" ref="D389:D390" si="535">IF(C389&gt;0,K389/(I389/C389),0)</f>
        <v>3.3333333333333335</v>
      </c>
      <c r="E389" s="89">
        <f t="shared" ref="E389:E390" si="536">IF(C389&gt;0,R389/(I389/C389),0)</f>
        <v>4.666666666666667</v>
      </c>
      <c r="F389" s="74">
        <f t="shared" ref="F389:F390" si="537">IF(U389&gt;0,FLOOR((P389+T389)/U389,0.1),0)</f>
        <v>4.6000000000000005</v>
      </c>
      <c r="G389" s="6" t="s">
        <v>16</v>
      </c>
      <c r="H389" s="6" t="s">
        <v>20</v>
      </c>
      <c r="I389" s="75">
        <f>K389+R389</f>
        <v>240</v>
      </c>
      <c r="J389" s="10">
        <f>P389+T389</f>
        <v>140</v>
      </c>
      <c r="K389" s="75">
        <f>L389+Q389</f>
        <v>100</v>
      </c>
      <c r="L389" s="75">
        <f>M389+N389</f>
        <v>0</v>
      </c>
      <c r="M389" s="68"/>
      <c r="N389" s="76">
        <f t="shared" ref="N389:N390" si="538">O389+P389</f>
        <v>0</v>
      </c>
      <c r="O389" s="68"/>
      <c r="P389" s="68"/>
      <c r="Q389" s="68">
        <v>100</v>
      </c>
      <c r="R389" s="107">
        <f t="shared" ref="R389:R390" si="539">(C389*U389)-K389</f>
        <v>140</v>
      </c>
      <c r="S389" s="108"/>
      <c r="T389" s="112">
        <f t="shared" ref="T389:T390" si="540">R389-S389</f>
        <v>140</v>
      </c>
      <c r="U389" s="109">
        <v>30</v>
      </c>
      <c r="V389" s="72">
        <v>100</v>
      </c>
      <c r="W389" s="72"/>
      <c r="X389" s="95"/>
    </row>
    <row r="390" spans="1:28" x14ac:dyDescent="0.25">
      <c r="A390" s="92"/>
      <c r="B390" s="68">
        <v>6</v>
      </c>
      <c r="C390" s="73"/>
      <c r="D390" s="89">
        <f t="shared" si="535"/>
        <v>0</v>
      </c>
      <c r="E390" s="89">
        <f t="shared" si="536"/>
        <v>0</v>
      </c>
      <c r="F390" s="74">
        <f t="shared" si="537"/>
        <v>0</v>
      </c>
      <c r="G390" s="6"/>
      <c r="H390" s="6"/>
      <c r="I390" s="75">
        <f t="shared" ref="I390" si="541">K390+R390</f>
        <v>0</v>
      </c>
      <c r="J390" s="10">
        <f t="shared" ref="J390" si="542">P390+T390</f>
        <v>0</v>
      </c>
      <c r="K390" s="75">
        <f t="shared" ref="K390" si="543">L390+Q390</f>
        <v>0</v>
      </c>
      <c r="L390" s="75">
        <f t="shared" ref="L390" si="544">M390+N390</f>
        <v>0</v>
      </c>
      <c r="M390" s="68"/>
      <c r="N390" s="76">
        <f t="shared" si="538"/>
        <v>0</v>
      </c>
      <c r="O390" s="68"/>
      <c r="P390" s="68"/>
      <c r="Q390" s="68"/>
      <c r="R390" s="107">
        <f t="shared" si="539"/>
        <v>0</v>
      </c>
      <c r="S390" s="111"/>
      <c r="T390" s="112">
        <f t="shared" si="540"/>
        <v>0</v>
      </c>
      <c r="U390" s="104"/>
      <c r="V390" s="72"/>
      <c r="W390" s="72"/>
      <c r="X390" s="95"/>
    </row>
    <row r="391" spans="1:28" x14ac:dyDescent="0.25">
      <c r="A391" s="93" t="s">
        <v>92</v>
      </c>
      <c r="B391" s="90">
        <v>6</v>
      </c>
      <c r="C391" s="7">
        <f>SUM(C389:C390)</f>
        <v>8</v>
      </c>
      <c r="D391" s="7">
        <f>SUM(D389:D390)</f>
        <v>3.3333333333333335</v>
      </c>
      <c r="E391" s="7">
        <f>SUM(E389:E390)</f>
        <v>4.666666666666667</v>
      </c>
      <c r="F391" s="89" t="s">
        <v>14</v>
      </c>
      <c r="G391" s="90" t="s">
        <v>14</v>
      </c>
      <c r="H391" s="90" t="s">
        <v>14</v>
      </c>
      <c r="I391" s="7">
        <f>SUM(I389:I390)</f>
        <v>240</v>
      </c>
      <c r="J391" s="89" t="s">
        <v>14</v>
      </c>
      <c r="K391" s="7">
        <f>SUM(K389:K390)</f>
        <v>100</v>
      </c>
      <c r="L391" s="7">
        <f>SUM(L389:L390)</f>
        <v>0</v>
      </c>
      <c r="M391" s="7">
        <f>SUM(M389:M390)</f>
        <v>0</v>
      </c>
      <c r="N391" s="7">
        <f>SUM(N389:N390)</f>
        <v>0</v>
      </c>
      <c r="O391" s="7">
        <f>SUM(O389:O390)</f>
        <v>0</v>
      </c>
      <c r="P391" s="89" t="s">
        <v>14</v>
      </c>
      <c r="Q391" s="7">
        <f>SUM(Q389:Q390)</f>
        <v>100</v>
      </c>
      <c r="R391" s="7">
        <f>SUM(R389:R390)</f>
        <v>140</v>
      </c>
      <c r="S391" s="7">
        <f>SUM(S389:S390)</f>
        <v>0</v>
      </c>
      <c r="T391" s="110" t="s">
        <v>14</v>
      </c>
      <c r="U391" s="90" t="s">
        <v>14</v>
      </c>
      <c r="V391" s="90" t="s">
        <v>14</v>
      </c>
      <c r="W391" s="90" t="s">
        <v>14</v>
      </c>
      <c r="X391" s="94" t="s">
        <v>14</v>
      </c>
    </row>
    <row r="392" spans="1:28" x14ac:dyDescent="0.25">
      <c r="A392" s="93" t="s">
        <v>27</v>
      </c>
      <c r="B392" s="90">
        <v>6</v>
      </c>
      <c r="C392" s="89" t="s">
        <v>14</v>
      </c>
      <c r="D392" s="89" t="s">
        <v>14</v>
      </c>
      <c r="E392" s="89" t="s">
        <v>14</v>
      </c>
      <c r="F392" s="7">
        <f>SUM(F389:F390)</f>
        <v>4.6000000000000005</v>
      </c>
      <c r="G392" s="90" t="s">
        <v>14</v>
      </c>
      <c r="H392" s="90" t="s">
        <v>14</v>
      </c>
      <c r="I392" s="90" t="s">
        <v>14</v>
      </c>
      <c r="J392" s="7">
        <f>SUM(J389:J390)</f>
        <v>140</v>
      </c>
      <c r="K392" s="90" t="s">
        <v>14</v>
      </c>
      <c r="L392" s="90" t="s">
        <v>14</v>
      </c>
      <c r="M392" s="90" t="s">
        <v>14</v>
      </c>
      <c r="N392" s="90" t="s">
        <v>14</v>
      </c>
      <c r="O392" s="90" t="s">
        <v>14</v>
      </c>
      <c r="P392" s="7">
        <f>SUM(P389:P390)</f>
        <v>0</v>
      </c>
      <c r="Q392" s="90" t="s">
        <v>14</v>
      </c>
      <c r="R392" s="110" t="s">
        <v>14</v>
      </c>
      <c r="S392" s="110" t="s">
        <v>14</v>
      </c>
      <c r="T392" s="7">
        <f>SUM(T389:T390)</f>
        <v>140</v>
      </c>
      <c r="U392" s="10" t="s">
        <v>14</v>
      </c>
      <c r="V392" s="90" t="s">
        <v>14</v>
      </c>
      <c r="W392" s="90" t="s">
        <v>14</v>
      </c>
      <c r="X392" s="94" t="s">
        <v>14</v>
      </c>
    </row>
    <row r="393" spans="1:28" x14ac:dyDescent="0.25">
      <c r="A393" s="93" t="s">
        <v>93</v>
      </c>
      <c r="B393" s="90">
        <v>6</v>
      </c>
      <c r="C393" s="7">
        <f>SUMIF(H389:H390,"f",C389:C390)</f>
        <v>8</v>
      </c>
      <c r="D393" s="7">
        <f>SUMIF(H389:H390,"f",D389:D390)</f>
        <v>3.3333333333333335</v>
      </c>
      <c r="E393" s="7">
        <f>SUMIF(H389:H390,"f",E389:E390)</f>
        <v>4.666666666666667</v>
      </c>
      <c r="F393" s="89" t="s">
        <v>14</v>
      </c>
      <c r="G393" s="90" t="s">
        <v>14</v>
      </c>
      <c r="H393" s="90" t="s">
        <v>14</v>
      </c>
      <c r="I393" s="7">
        <f>SUMIF(H389:H390,"f",I389:I390)</f>
        <v>240</v>
      </c>
      <c r="J393" s="90" t="s">
        <v>14</v>
      </c>
      <c r="K393" s="7">
        <f>SUMIF(H389:H390,"f",K389:K390)</f>
        <v>100</v>
      </c>
      <c r="L393" s="7">
        <f>SUMIF(H389:H390,"f",L389:L390)</f>
        <v>0</v>
      </c>
      <c r="M393" s="7">
        <f>SUMIF(H389:H390,"f",M389:M390)</f>
        <v>0</v>
      </c>
      <c r="N393" s="7">
        <f>SUMIF(H389:H390,"f",N389:N390)</f>
        <v>0</v>
      </c>
      <c r="O393" s="7">
        <f>SUMIF(H389:H390,"f",O389:O390)</f>
        <v>0</v>
      </c>
      <c r="P393" s="90" t="s">
        <v>14</v>
      </c>
      <c r="Q393" s="7">
        <f>SUMIF(H389:H390,"f",Q389:Q390)</f>
        <v>100</v>
      </c>
      <c r="R393" s="7">
        <f>SUMIF(H389:H390,"f",R389:R390)</f>
        <v>140</v>
      </c>
      <c r="S393" s="7">
        <f>SUMIF(H389:H390,"f",S389:S390)</f>
        <v>0</v>
      </c>
      <c r="T393" s="110" t="s">
        <v>14</v>
      </c>
      <c r="U393" s="90" t="s">
        <v>14</v>
      </c>
      <c r="V393" s="90" t="s">
        <v>14</v>
      </c>
      <c r="W393" s="90" t="s">
        <v>14</v>
      </c>
      <c r="X393" s="94" t="s">
        <v>14</v>
      </c>
    </row>
    <row r="394" spans="1:28" s="11" customFormat="1" ht="17.25" x14ac:dyDescent="0.3">
      <c r="A394" s="96" t="s">
        <v>90</v>
      </c>
      <c r="B394" s="78">
        <v>6</v>
      </c>
      <c r="C394" s="79">
        <f>SUM(C342,C348,C362,C373,C379,C385,C391)</f>
        <v>30</v>
      </c>
      <c r="D394" s="79">
        <f>SUM(D342,D348,D362,D373,D379,D385,D391)</f>
        <v>15.222723253757737</v>
      </c>
      <c r="E394" s="79">
        <f>SUM(E342,E348,E362,E373,E379,E385,E391)</f>
        <v>14.777276746242265</v>
      </c>
      <c r="F394" s="79">
        <f>SUM(F343,F349,F363,F374,F380,F386,F392)</f>
        <v>13.3</v>
      </c>
      <c r="G394" s="80" t="s">
        <v>14</v>
      </c>
      <c r="H394" s="80" t="s">
        <v>14</v>
      </c>
      <c r="I394" s="79">
        <f>SUM(I342,I348,I362,I373,I379,I385,I391)</f>
        <v>824.5</v>
      </c>
      <c r="J394" s="79">
        <f>SUM(J343,J349,J363,J374,J380,J386,J392)</f>
        <v>386</v>
      </c>
      <c r="K394" s="79">
        <f>SUM(K342,K348,K362,K373,K379,K385,K391)</f>
        <v>419</v>
      </c>
      <c r="L394" s="79">
        <f>SUM(L342,L348,L362,L373,L379,L385,L391)</f>
        <v>290</v>
      </c>
      <c r="M394" s="79">
        <f>SUM(M342,M348,M362,M373,M379,M385,M391)</f>
        <v>80</v>
      </c>
      <c r="N394" s="79">
        <f>SUM(N342,N348,N362,N373,N379,N385,N391)</f>
        <v>210</v>
      </c>
      <c r="O394" s="79">
        <f>SUM(O342,O348,O362,O373,O379,O385,O391)</f>
        <v>30</v>
      </c>
      <c r="P394" s="79">
        <f>SUM(P343,P349,P363,P374,P380,P386,P392)</f>
        <v>180</v>
      </c>
      <c r="Q394" s="79">
        <f>SUM(Q342,Q348,Q362,Q373,Q379,Q385,Q391)</f>
        <v>129</v>
      </c>
      <c r="R394" s="79">
        <f>SUM(R342,R348,R362,R373,R379,R385,R391)</f>
        <v>405.5</v>
      </c>
      <c r="S394" s="79">
        <f>SUM(S342,S348,S362,S373,S379,S385,S391)</f>
        <v>199.5</v>
      </c>
      <c r="T394" s="79">
        <f>SUM(T343,T349,T363,T374,T380,T386,T392)</f>
        <v>206</v>
      </c>
      <c r="U394" s="80" t="s">
        <v>14</v>
      </c>
      <c r="V394" s="80" t="s">
        <v>14</v>
      </c>
      <c r="W394" s="80" t="s">
        <v>14</v>
      </c>
      <c r="X394" s="97" t="s">
        <v>14</v>
      </c>
      <c r="Z394" s="2"/>
      <c r="AA394" s="2"/>
      <c r="AB394" s="2"/>
    </row>
    <row r="395" spans="1:28" s="11" customFormat="1" ht="17.25" x14ac:dyDescent="0.3">
      <c r="A395" s="99" t="s">
        <v>103</v>
      </c>
      <c r="B395" s="81" t="s">
        <v>14</v>
      </c>
      <c r="C395" s="82">
        <f>C394+C337</f>
        <v>60</v>
      </c>
      <c r="D395" s="82">
        <f>D394+D337</f>
        <v>31.964847795882278</v>
      </c>
      <c r="E395" s="82">
        <f>E394+E337</f>
        <v>28.035152204117722</v>
      </c>
      <c r="F395" s="82">
        <f>F394+F337</f>
        <v>23.300000000000004</v>
      </c>
      <c r="G395" s="83" t="s">
        <v>14</v>
      </c>
      <c r="H395" s="83" t="s">
        <v>14</v>
      </c>
      <c r="I395" s="82">
        <f t="shared" ref="I395:T395" si="545">I394+I337</f>
        <v>1611</v>
      </c>
      <c r="J395" s="82">
        <f t="shared" si="545"/>
        <v>661</v>
      </c>
      <c r="K395" s="82">
        <f t="shared" si="545"/>
        <v>858</v>
      </c>
      <c r="L395" s="82">
        <f t="shared" si="545"/>
        <v>700</v>
      </c>
      <c r="M395" s="82">
        <f t="shared" si="545"/>
        <v>205</v>
      </c>
      <c r="N395" s="82">
        <f t="shared" si="545"/>
        <v>495</v>
      </c>
      <c r="O395" s="82">
        <f t="shared" si="545"/>
        <v>40</v>
      </c>
      <c r="P395" s="82">
        <f t="shared" si="545"/>
        <v>455</v>
      </c>
      <c r="Q395" s="82">
        <f t="shared" si="545"/>
        <v>158</v>
      </c>
      <c r="R395" s="82">
        <f t="shared" si="545"/>
        <v>753</v>
      </c>
      <c r="S395" s="82">
        <f t="shared" si="545"/>
        <v>547</v>
      </c>
      <c r="T395" s="82">
        <f t="shared" si="545"/>
        <v>206</v>
      </c>
      <c r="U395" s="83" t="s">
        <v>14</v>
      </c>
      <c r="V395" s="83" t="s">
        <v>14</v>
      </c>
      <c r="W395" s="83" t="s">
        <v>14</v>
      </c>
      <c r="X395" s="100" t="s">
        <v>14</v>
      </c>
      <c r="Z395" s="2"/>
      <c r="AA395" s="2"/>
      <c r="AB395" s="2"/>
    </row>
    <row r="396" spans="1:28" ht="25.35" customHeight="1" x14ac:dyDescent="0.25">
      <c r="A396" s="204" t="s">
        <v>104</v>
      </c>
      <c r="B396" s="205"/>
      <c r="C396" s="205"/>
      <c r="D396" s="205"/>
      <c r="E396" s="205"/>
      <c r="F396" s="205"/>
      <c r="G396" s="205"/>
      <c r="H396" s="205"/>
      <c r="I396" s="205"/>
      <c r="J396" s="205"/>
      <c r="K396" s="205"/>
      <c r="L396" s="205"/>
      <c r="M396" s="205"/>
      <c r="N396" s="205"/>
      <c r="O396" s="205"/>
      <c r="P396" s="205"/>
      <c r="Q396" s="205"/>
      <c r="R396" s="205"/>
      <c r="S396" s="205"/>
      <c r="T396" s="205"/>
      <c r="U396" s="205"/>
      <c r="V396" s="205"/>
      <c r="W396" s="205"/>
      <c r="X396" s="206"/>
    </row>
    <row r="397" spans="1:28" ht="25.35" customHeight="1" x14ac:dyDescent="0.25">
      <c r="A397" s="207" t="s">
        <v>105</v>
      </c>
      <c r="B397" s="208"/>
      <c r="C397" s="208"/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9"/>
    </row>
    <row r="398" spans="1:28" x14ac:dyDescent="0.25">
      <c r="A398" s="201" t="s">
        <v>29</v>
      </c>
      <c r="B398" s="202"/>
      <c r="C398" s="202"/>
      <c r="D398" s="202"/>
      <c r="E398" s="202"/>
      <c r="F398" s="202"/>
      <c r="G398" s="202"/>
      <c r="H398" s="202"/>
      <c r="I398" s="202"/>
      <c r="J398" s="202"/>
      <c r="K398" s="202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202"/>
      <c r="W398" s="202"/>
      <c r="X398" s="203"/>
    </row>
    <row r="399" spans="1:28" x14ac:dyDescent="0.25">
      <c r="A399" s="92"/>
      <c r="B399" s="68">
        <v>7</v>
      </c>
      <c r="C399" s="73"/>
      <c r="D399" s="89">
        <f t="shared" ref="D399:D400" si="546">IF(C399&gt;0,K399/(I399/C399),0)</f>
        <v>0</v>
      </c>
      <c r="E399" s="89">
        <f t="shared" ref="E399:E400" si="547">IF(C399&gt;0,R399/(I399/C399),0)</f>
        <v>0</v>
      </c>
      <c r="F399" s="74">
        <f t="shared" ref="F399:F400" si="548">IF(U399&gt;0,FLOOR((P399+T399)/U399,0.1),0)</f>
        <v>0</v>
      </c>
      <c r="G399" s="6"/>
      <c r="H399" s="6"/>
      <c r="I399" s="75">
        <f>K399+R399</f>
        <v>0</v>
      </c>
      <c r="J399" s="10">
        <f>P399+T399</f>
        <v>0</v>
      </c>
      <c r="K399" s="75">
        <f>L399+Q399</f>
        <v>0</v>
      </c>
      <c r="L399" s="75">
        <f>M399+N399</f>
        <v>0</v>
      </c>
      <c r="M399" s="68"/>
      <c r="N399" s="76">
        <f t="shared" ref="N399:N400" si="549">O399+P399</f>
        <v>0</v>
      </c>
      <c r="O399" s="68"/>
      <c r="P399" s="68"/>
      <c r="Q399" s="68"/>
      <c r="R399" s="107">
        <f t="shared" ref="R399:R400" si="550">(C399*U399)-K399</f>
        <v>0</v>
      </c>
      <c r="S399" s="111"/>
      <c r="T399" s="112">
        <f t="shared" ref="T399:T400" si="551">R399-S399</f>
        <v>0</v>
      </c>
      <c r="U399" s="104"/>
      <c r="V399" s="72"/>
      <c r="W399" s="72"/>
      <c r="X399" s="95"/>
    </row>
    <row r="400" spans="1:28" x14ac:dyDescent="0.25">
      <c r="A400" s="92"/>
      <c r="B400" s="68">
        <v>7</v>
      </c>
      <c r="C400" s="73"/>
      <c r="D400" s="89">
        <f t="shared" si="546"/>
        <v>0</v>
      </c>
      <c r="E400" s="89">
        <f t="shared" si="547"/>
        <v>0</v>
      </c>
      <c r="F400" s="74">
        <f t="shared" si="548"/>
        <v>0</v>
      </c>
      <c r="G400" s="6"/>
      <c r="H400" s="6"/>
      <c r="I400" s="75">
        <f t="shared" ref="I400" si="552">K400+R400</f>
        <v>0</v>
      </c>
      <c r="J400" s="10">
        <f t="shared" ref="J400" si="553">P400+T400</f>
        <v>0</v>
      </c>
      <c r="K400" s="75">
        <f t="shared" ref="K400" si="554">L400+Q400</f>
        <v>0</v>
      </c>
      <c r="L400" s="75">
        <f t="shared" ref="L400" si="555">M400+N400</f>
        <v>0</v>
      </c>
      <c r="M400" s="68"/>
      <c r="N400" s="76">
        <f t="shared" si="549"/>
        <v>0</v>
      </c>
      <c r="O400" s="68"/>
      <c r="P400" s="68"/>
      <c r="Q400" s="68"/>
      <c r="R400" s="107">
        <f t="shared" si="550"/>
        <v>0</v>
      </c>
      <c r="S400" s="111"/>
      <c r="T400" s="112">
        <f t="shared" si="551"/>
        <v>0</v>
      </c>
      <c r="U400" s="104"/>
      <c r="V400" s="72"/>
      <c r="W400" s="72"/>
      <c r="X400" s="95"/>
    </row>
    <row r="401" spans="1:24" x14ac:dyDescent="0.25">
      <c r="A401" s="93" t="s">
        <v>92</v>
      </c>
      <c r="B401" s="90">
        <v>7</v>
      </c>
      <c r="C401" s="7">
        <f>SUM(C399:C400)</f>
        <v>0</v>
      </c>
      <c r="D401" s="7">
        <f>SUM(D399:D400)</f>
        <v>0</v>
      </c>
      <c r="E401" s="7">
        <f>SUM(E399:E400)</f>
        <v>0</v>
      </c>
      <c r="F401" s="89" t="s">
        <v>14</v>
      </c>
      <c r="G401" s="90" t="s">
        <v>14</v>
      </c>
      <c r="H401" s="90" t="s">
        <v>14</v>
      </c>
      <c r="I401" s="7">
        <f>SUM(I399:I400)</f>
        <v>0</v>
      </c>
      <c r="J401" s="89" t="s">
        <v>14</v>
      </c>
      <c r="K401" s="7">
        <f>SUM(K399:K400)</f>
        <v>0</v>
      </c>
      <c r="L401" s="7">
        <f>SUM(L399:L400)</f>
        <v>0</v>
      </c>
      <c r="M401" s="7">
        <f>SUM(M399:M400)</f>
        <v>0</v>
      </c>
      <c r="N401" s="7">
        <f>SUM(N399:N400)</f>
        <v>0</v>
      </c>
      <c r="O401" s="7">
        <f>SUM(O399:O400)</f>
        <v>0</v>
      </c>
      <c r="P401" s="89" t="s">
        <v>14</v>
      </c>
      <c r="Q401" s="7">
        <f>SUM(Q399:Q400)</f>
        <v>0</v>
      </c>
      <c r="R401" s="7">
        <f>SUM(R399:R400)</f>
        <v>0</v>
      </c>
      <c r="S401" s="7">
        <f>SUM(S399:S400)</f>
        <v>0</v>
      </c>
      <c r="T401" s="110" t="s">
        <v>14</v>
      </c>
      <c r="U401" s="90" t="s">
        <v>14</v>
      </c>
      <c r="V401" s="90" t="s">
        <v>14</v>
      </c>
      <c r="W401" s="90" t="s">
        <v>14</v>
      </c>
      <c r="X401" s="94" t="s">
        <v>14</v>
      </c>
    </row>
    <row r="402" spans="1:24" x14ac:dyDescent="0.25">
      <c r="A402" s="93" t="s">
        <v>27</v>
      </c>
      <c r="B402" s="90">
        <v>7</v>
      </c>
      <c r="C402" s="89" t="s">
        <v>14</v>
      </c>
      <c r="D402" s="89" t="s">
        <v>14</v>
      </c>
      <c r="E402" s="89" t="s">
        <v>14</v>
      </c>
      <c r="F402" s="7">
        <f>SUM(F399:F400)</f>
        <v>0</v>
      </c>
      <c r="G402" s="90" t="s">
        <v>14</v>
      </c>
      <c r="H402" s="90" t="s">
        <v>14</v>
      </c>
      <c r="I402" s="90" t="s">
        <v>14</v>
      </c>
      <c r="J402" s="7">
        <f>SUM(J399:J400)</f>
        <v>0</v>
      </c>
      <c r="K402" s="90" t="s">
        <v>14</v>
      </c>
      <c r="L402" s="90" t="s">
        <v>14</v>
      </c>
      <c r="M402" s="90" t="s">
        <v>14</v>
      </c>
      <c r="N402" s="90" t="s">
        <v>14</v>
      </c>
      <c r="O402" s="90" t="s">
        <v>14</v>
      </c>
      <c r="P402" s="7">
        <f>SUM(P399:P400)</f>
        <v>0</v>
      </c>
      <c r="Q402" s="90" t="s">
        <v>14</v>
      </c>
      <c r="R402" s="110" t="s">
        <v>14</v>
      </c>
      <c r="S402" s="110" t="s">
        <v>14</v>
      </c>
      <c r="T402" s="7">
        <f>SUM(T399:T400)</f>
        <v>0</v>
      </c>
      <c r="U402" s="10" t="s">
        <v>14</v>
      </c>
      <c r="V402" s="90" t="s">
        <v>14</v>
      </c>
      <c r="W402" s="90" t="s">
        <v>14</v>
      </c>
      <c r="X402" s="94" t="s">
        <v>14</v>
      </c>
    </row>
    <row r="403" spans="1:24" x14ac:dyDescent="0.25">
      <c r="A403" s="93" t="s">
        <v>93</v>
      </c>
      <c r="B403" s="90">
        <v>7</v>
      </c>
      <c r="C403" s="7">
        <f>SUMIF(H399:H400,"f",C399:C400)</f>
        <v>0</v>
      </c>
      <c r="D403" s="7">
        <f>SUMIF(H399:H400,"f",D399:D400)</f>
        <v>0</v>
      </c>
      <c r="E403" s="7">
        <f>SUMIF(H399:H400,"f",E399:E400)</f>
        <v>0</v>
      </c>
      <c r="F403" s="89" t="s">
        <v>14</v>
      </c>
      <c r="G403" s="90" t="s">
        <v>14</v>
      </c>
      <c r="H403" s="90" t="s">
        <v>14</v>
      </c>
      <c r="I403" s="7">
        <f>SUMIF(H399:H400,"f",I399:I400)</f>
        <v>0</v>
      </c>
      <c r="J403" s="90" t="s">
        <v>14</v>
      </c>
      <c r="K403" s="7">
        <f>SUMIF(H399:H400,"f",K399:K400)</f>
        <v>0</v>
      </c>
      <c r="L403" s="7">
        <f>SUMIF(H399:H400,"f",L399:L400)</f>
        <v>0</v>
      </c>
      <c r="M403" s="7">
        <f>SUMIF(H399:H400,"f",M399:M400)</f>
        <v>0</v>
      </c>
      <c r="N403" s="7">
        <f>SUMIF(H399:H400,"f",N399:N400)</f>
        <v>0</v>
      </c>
      <c r="O403" s="7">
        <f>SUMIF(H399:H400,"f",O399:O400)</f>
        <v>0</v>
      </c>
      <c r="P403" s="90" t="s">
        <v>14</v>
      </c>
      <c r="Q403" s="7">
        <f>SUMIF(H399:H400,"f",Q399:Q400)</f>
        <v>0</v>
      </c>
      <c r="R403" s="7">
        <f>SUMIF(H399:H400,"f",R399:R400)</f>
        <v>0</v>
      </c>
      <c r="S403" s="7">
        <f>SUMIF(H399:H400,"f",S399:S400)</f>
        <v>0</v>
      </c>
      <c r="T403" s="110" t="s">
        <v>14</v>
      </c>
      <c r="U403" s="90" t="s">
        <v>14</v>
      </c>
      <c r="V403" s="90" t="s">
        <v>14</v>
      </c>
      <c r="W403" s="90" t="s">
        <v>14</v>
      </c>
      <c r="X403" s="94" t="s">
        <v>14</v>
      </c>
    </row>
    <row r="404" spans="1:24" x14ac:dyDescent="0.25">
      <c r="A404" s="201" t="s">
        <v>30</v>
      </c>
      <c r="B404" s="202"/>
      <c r="C404" s="202"/>
      <c r="D404" s="202"/>
      <c r="E404" s="202"/>
      <c r="F404" s="202"/>
      <c r="G404" s="202"/>
      <c r="H404" s="202"/>
      <c r="I404" s="202"/>
      <c r="J404" s="202"/>
      <c r="K404" s="202"/>
      <c r="L404" s="202"/>
      <c r="M404" s="202"/>
      <c r="N404" s="202"/>
      <c r="O404" s="202"/>
      <c r="P404" s="202"/>
      <c r="Q404" s="202"/>
      <c r="R404" s="202"/>
      <c r="S404" s="202"/>
      <c r="T404" s="202"/>
      <c r="U404" s="202"/>
      <c r="V404" s="202"/>
      <c r="W404" s="202"/>
      <c r="X404" s="203"/>
    </row>
    <row r="405" spans="1:24" x14ac:dyDescent="0.25">
      <c r="A405" s="92"/>
      <c r="B405" s="68">
        <v>7</v>
      </c>
      <c r="C405" s="73"/>
      <c r="D405" s="89">
        <f t="shared" ref="D405:D406" si="556">IF(C405&gt;0,K405/(I405/C405),0)</f>
        <v>0</v>
      </c>
      <c r="E405" s="89">
        <f t="shared" ref="E405:E406" si="557">IF(C405&gt;0,R405/(I405/C405),0)</f>
        <v>0</v>
      </c>
      <c r="F405" s="74">
        <f t="shared" ref="F405:F406" si="558">IF(U405&gt;0,FLOOR((P405+T405)/U405,0.1),0)</f>
        <v>0</v>
      </c>
      <c r="G405" s="6"/>
      <c r="H405" s="6"/>
      <c r="I405" s="75">
        <f>K405+R405</f>
        <v>0</v>
      </c>
      <c r="J405" s="10">
        <f>P405+T405</f>
        <v>0</v>
      </c>
      <c r="K405" s="75">
        <f>L405+Q405</f>
        <v>0</v>
      </c>
      <c r="L405" s="75">
        <f>M405+N405</f>
        <v>0</v>
      </c>
      <c r="M405" s="68"/>
      <c r="N405" s="76">
        <f t="shared" ref="N405:N406" si="559">O405+P405</f>
        <v>0</v>
      </c>
      <c r="O405" s="68"/>
      <c r="P405" s="68"/>
      <c r="Q405" s="68"/>
      <c r="R405" s="107">
        <f t="shared" ref="R405:R406" si="560">(C405*U405)-K405</f>
        <v>0</v>
      </c>
      <c r="S405" s="111"/>
      <c r="T405" s="112">
        <f t="shared" ref="T405:T406" si="561">R405-S405</f>
        <v>0</v>
      </c>
      <c r="U405" s="104"/>
      <c r="V405" s="72"/>
      <c r="W405" s="72"/>
      <c r="X405" s="95"/>
    </row>
    <row r="406" spans="1:24" x14ac:dyDescent="0.25">
      <c r="A406" s="92"/>
      <c r="B406" s="68">
        <v>7</v>
      </c>
      <c r="C406" s="73"/>
      <c r="D406" s="89">
        <f t="shared" si="556"/>
        <v>0</v>
      </c>
      <c r="E406" s="89">
        <f t="shared" si="557"/>
        <v>0</v>
      </c>
      <c r="F406" s="74">
        <f t="shared" si="558"/>
        <v>0</v>
      </c>
      <c r="G406" s="6"/>
      <c r="H406" s="6"/>
      <c r="I406" s="75">
        <f t="shared" ref="I406" si="562">K406+R406</f>
        <v>0</v>
      </c>
      <c r="J406" s="10">
        <f t="shared" ref="J406" si="563">P406+T406</f>
        <v>0</v>
      </c>
      <c r="K406" s="75">
        <f t="shared" ref="K406" si="564">L406+Q406</f>
        <v>0</v>
      </c>
      <c r="L406" s="75">
        <f t="shared" ref="L406" si="565">M406+N406</f>
        <v>0</v>
      </c>
      <c r="M406" s="68"/>
      <c r="N406" s="76">
        <f t="shared" si="559"/>
        <v>0</v>
      </c>
      <c r="O406" s="68"/>
      <c r="P406" s="68"/>
      <c r="Q406" s="68"/>
      <c r="R406" s="107">
        <f t="shared" si="560"/>
        <v>0</v>
      </c>
      <c r="S406" s="111"/>
      <c r="T406" s="112">
        <f t="shared" si="561"/>
        <v>0</v>
      </c>
      <c r="U406" s="104"/>
      <c r="V406" s="72"/>
      <c r="W406" s="72"/>
      <c r="X406" s="95"/>
    </row>
    <row r="407" spans="1:24" x14ac:dyDescent="0.25">
      <c r="A407" s="93" t="s">
        <v>92</v>
      </c>
      <c r="B407" s="90">
        <v>7</v>
      </c>
      <c r="C407" s="7">
        <f>SUM(C405:C406)</f>
        <v>0</v>
      </c>
      <c r="D407" s="7">
        <f>SUM(D405:D406)</f>
        <v>0</v>
      </c>
      <c r="E407" s="7">
        <f>SUM(E405:E406)</f>
        <v>0</v>
      </c>
      <c r="F407" s="89" t="s">
        <v>14</v>
      </c>
      <c r="G407" s="90" t="s">
        <v>14</v>
      </c>
      <c r="H407" s="90" t="s">
        <v>14</v>
      </c>
      <c r="I407" s="7">
        <f>SUM(I405:I406)</f>
        <v>0</v>
      </c>
      <c r="J407" s="89" t="s">
        <v>14</v>
      </c>
      <c r="K407" s="7">
        <f>SUM(K405:K406)</f>
        <v>0</v>
      </c>
      <c r="L407" s="7">
        <f>SUM(L405:L406)</f>
        <v>0</v>
      </c>
      <c r="M407" s="7">
        <f>SUM(M405:M406)</f>
        <v>0</v>
      </c>
      <c r="N407" s="7">
        <f>SUM(N405:N406)</f>
        <v>0</v>
      </c>
      <c r="O407" s="7">
        <f>SUM(O405:O406)</f>
        <v>0</v>
      </c>
      <c r="P407" s="89" t="s">
        <v>14</v>
      </c>
      <c r="Q407" s="7">
        <f>SUM(Q405:Q406)</f>
        <v>0</v>
      </c>
      <c r="R407" s="7">
        <f>SUM(R405:R406)</f>
        <v>0</v>
      </c>
      <c r="S407" s="7">
        <f>SUM(S405:S406)</f>
        <v>0</v>
      </c>
      <c r="T407" s="110" t="s">
        <v>14</v>
      </c>
      <c r="U407" s="90" t="s">
        <v>14</v>
      </c>
      <c r="V407" s="90" t="s">
        <v>14</v>
      </c>
      <c r="W407" s="90" t="s">
        <v>14</v>
      </c>
      <c r="X407" s="94" t="s">
        <v>14</v>
      </c>
    </row>
    <row r="408" spans="1:24" x14ac:dyDescent="0.25">
      <c r="A408" s="93" t="s">
        <v>27</v>
      </c>
      <c r="B408" s="90">
        <v>7</v>
      </c>
      <c r="C408" s="89" t="s">
        <v>14</v>
      </c>
      <c r="D408" s="89" t="s">
        <v>14</v>
      </c>
      <c r="E408" s="89" t="s">
        <v>14</v>
      </c>
      <c r="F408" s="7">
        <f>SUM(F405:F406)</f>
        <v>0</v>
      </c>
      <c r="G408" s="90" t="s">
        <v>14</v>
      </c>
      <c r="H408" s="90" t="s">
        <v>14</v>
      </c>
      <c r="I408" s="90" t="s">
        <v>14</v>
      </c>
      <c r="J408" s="7">
        <f>SUM(J405:J406)</f>
        <v>0</v>
      </c>
      <c r="K408" s="90" t="s">
        <v>14</v>
      </c>
      <c r="L408" s="90" t="s">
        <v>14</v>
      </c>
      <c r="M408" s="90" t="s">
        <v>14</v>
      </c>
      <c r="N408" s="90" t="s">
        <v>14</v>
      </c>
      <c r="O408" s="90" t="s">
        <v>14</v>
      </c>
      <c r="P408" s="7">
        <f>SUM(P405:P406)</f>
        <v>0</v>
      </c>
      <c r="Q408" s="90" t="s">
        <v>14</v>
      </c>
      <c r="R408" s="110" t="s">
        <v>14</v>
      </c>
      <c r="S408" s="110" t="s">
        <v>14</v>
      </c>
      <c r="T408" s="7">
        <f>SUM(T405:T406)</f>
        <v>0</v>
      </c>
      <c r="U408" s="10" t="s">
        <v>14</v>
      </c>
      <c r="V408" s="90" t="s">
        <v>14</v>
      </c>
      <c r="W408" s="90" t="s">
        <v>14</v>
      </c>
      <c r="X408" s="94" t="s">
        <v>14</v>
      </c>
    </row>
    <row r="409" spans="1:24" x14ac:dyDescent="0.25">
      <c r="A409" s="93" t="s">
        <v>93</v>
      </c>
      <c r="B409" s="90">
        <v>7</v>
      </c>
      <c r="C409" s="7">
        <f>SUMIF(H405:H406,"f",C405:C406)</f>
        <v>0</v>
      </c>
      <c r="D409" s="7">
        <f>SUMIF(H405:H406,"f",D405:D406)</f>
        <v>0</v>
      </c>
      <c r="E409" s="7">
        <f>SUMIF(H405:H406,"f",E405:E406)</f>
        <v>0</v>
      </c>
      <c r="F409" s="89" t="s">
        <v>14</v>
      </c>
      <c r="G409" s="90" t="s">
        <v>14</v>
      </c>
      <c r="H409" s="90" t="s">
        <v>14</v>
      </c>
      <c r="I409" s="7">
        <f>SUMIF(H405:H406,"f",I405:I406)</f>
        <v>0</v>
      </c>
      <c r="J409" s="90" t="s">
        <v>14</v>
      </c>
      <c r="K409" s="7">
        <f>SUMIF(H405:H406,"f",K405:K406)</f>
        <v>0</v>
      </c>
      <c r="L409" s="7">
        <f>SUMIF(H405:H406,"f",L405:L406)</f>
        <v>0</v>
      </c>
      <c r="M409" s="7">
        <f>SUMIF(H405:H406,"f",M405:M406)</f>
        <v>0</v>
      </c>
      <c r="N409" s="7">
        <f>SUMIF(H405:H406,"f",N405:N406)</f>
        <v>0</v>
      </c>
      <c r="O409" s="7">
        <f>SUMIF(H405:H406,"f",O405:O406)</f>
        <v>0</v>
      </c>
      <c r="P409" s="90" t="s">
        <v>14</v>
      </c>
      <c r="Q409" s="7">
        <f>SUMIF(H405:H406,"f",Q405:Q406)</f>
        <v>0</v>
      </c>
      <c r="R409" s="7">
        <f>SUMIF(H405:H406,"f",R405:R406)</f>
        <v>0</v>
      </c>
      <c r="S409" s="7">
        <f>SUMIF(H405:H406,"f",S405:S406)</f>
        <v>0</v>
      </c>
      <c r="T409" s="110" t="s">
        <v>14</v>
      </c>
      <c r="U409" s="90" t="s">
        <v>14</v>
      </c>
      <c r="V409" s="90" t="s">
        <v>14</v>
      </c>
      <c r="W409" s="90" t="s">
        <v>14</v>
      </c>
      <c r="X409" s="94" t="s">
        <v>14</v>
      </c>
    </row>
    <row r="410" spans="1:24" x14ac:dyDescent="0.25">
      <c r="A410" s="201" t="s">
        <v>31</v>
      </c>
      <c r="B410" s="202"/>
      <c r="C410" s="202"/>
      <c r="D410" s="202"/>
      <c r="E410" s="202"/>
      <c r="F410" s="202"/>
      <c r="G410" s="202"/>
      <c r="H410" s="202"/>
      <c r="I410" s="202"/>
      <c r="J410" s="202"/>
      <c r="K410" s="202"/>
      <c r="L410" s="202"/>
      <c r="M410" s="202"/>
      <c r="N410" s="202"/>
      <c r="O410" s="202"/>
      <c r="P410" s="202"/>
      <c r="Q410" s="202"/>
      <c r="R410" s="202"/>
      <c r="S410" s="202"/>
      <c r="T410" s="202"/>
      <c r="U410" s="202"/>
      <c r="V410" s="202"/>
      <c r="W410" s="202"/>
      <c r="X410" s="203"/>
    </row>
    <row r="411" spans="1:24" x14ac:dyDescent="0.25">
      <c r="A411" s="92" t="s">
        <v>202</v>
      </c>
      <c r="B411" s="70">
        <v>7</v>
      </c>
      <c r="C411" s="69">
        <v>1</v>
      </c>
      <c r="D411" s="89">
        <f t="shared" ref="D411:D420" si="566">IF(C411&gt;0,K411/(I411/C411),0)</f>
        <v>0.75</v>
      </c>
      <c r="E411" s="89">
        <f t="shared" ref="E411:E420" si="567">IF(C411&gt;0,R411/(I411/C411),0)</f>
        <v>0.25</v>
      </c>
      <c r="F411" s="89">
        <f t="shared" ref="F411:F420" si="568">IF(U411&gt;0,FLOOR((P411+T411)/U411,0.1),0)</f>
        <v>0.5</v>
      </c>
      <c r="G411" s="58" t="s">
        <v>21</v>
      </c>
      <c r="H411" s="58" t="s">
        <v>19</v>
      </c>
      <c r="I411" s="10">
        <f>K411+R411</f>
        <v>28</v>
      </c>
      <c r="J411" s="10">
        <f>P411+T411</f>
        <v>15</v>
      </c>
      <c r="K411" s="10">
        <f>L411+Q411</f>
        <v>21</v>
      </c>
      <c r="L411" s="10">
        <f>M411+N411</f>
        <v>20</v>
      </c>
      <c r="M411" s="70">
        <v>5</v>
      </c>
      <c r="N411" s="90">
        <f t="shared" ref="N411:N420" si="569">O411+P411</f>
        <v>15</v>
      </c>
      <c r="O411" s="70"/>
      <c r="P411" s="70">
        <v>15</v>
      </c>
      <c r="Q411" s="70">
        <v>1</v>
      </c>
      <c r="R411" s="107">
        <f t="shared" ref="R411:R416" si="570">(C411*U411)-K411</f>
        <v>7</v>
      </c>
      <c r="S411" s="111">
        <v>7</v>
      </c>
      <c r="T411" s="112">
        <f t="shared" ref="T411:T416" si="571">R411-S411</f>
        <v>0</v>
      </c>
      <c r="U411" s="103">
        <v>28</v>
      </c>
      <c r="V411" s="71">
        <v>100</v>
      </c>
      <c r="W411" s="71"/>
      <c r="X411" s="91"/>
    </row>
    <row r="412" spans="1:24" x14ac:dyDescent="0.25">
      <c r="A412" s="98" t="s">
        <v>203</v>
      </c>
      <c r="B412" s="70">
        <v>7</v>
      </c>
      <c r="C412" s="69">
        <v>2</v>
      </c>
      <c r="D412" s="89">
        <f t="shared" si="566"/>
        <v>1.1923076923076923</v>
      </c>
      <c r="E412" s="89">
        <f t="shared" si="567"/>
        <v>0.80769230769230771</v>
      </c>
      <c r="F412" s="89">
        <f t="shared" si="568"/>
        <v>0.5</v>
      </c>
      <c r="G412" s="58" t="s">
        <v>17</v>
      </c>
      <c r="H412" s="58" t="s">
        <v>19</v>
      </c>
      <c r="I412" s="10">
        <f t="shared" ref="I412:I420" si="572">K412+R412</f>
        <v>52</v>
      </c>
      <c r="J412" s="10">
        <f t="shared" ref="J412:J420" si="573">P412+T412</f>
        <v>15</v>
      </c>
      <c r="K412" s="10">
        <f t="shared" ref="K412:K420" si="574">L412+Q412</f>
        <v>31</v>
      </c>
      <c r="L412" s="10">
        <f t="shared" ref="L412:L420" si="575">M412+N412</f>
        <v>30</v>
      </c>
      <c r="M412" s="70">
        <v>15</v>
      </c>
      <c r="N412" s="90">
        <f t="shared" si="569"/>
        <v>15</v>
      </c>
      <c r="O412" s="70"/>
      <c r="P412" s="70">
        <v>15</v>
      </c>
      <c r="Q412" s="70">
        <v>1</v>
      </c>
      <c r="R412" s="107">
        <f t="shared" si="570"/>
        <v>21</v>
      </c>
      <c r="S412" s="111">
        <v>21</v>
      </c>
      <c r="T412" s="112">
        <f t="shared" si="571"/>
        <v>0</v>
      </c>
      <c r="U412" s="103">
        <v>26</v>
      </c>
      <c r="V412" s="71">
        <v>100</v>
      </c>
      <c r="W412" s="71"/>
      <c r="X412" s="91"/>
    </row>
    <row r="413" spans="1:24" x14ac:dyDescent="0.25">
      <c r="A413" s="92" t="s">
        <v>204</v>
      </c>
      <c r="B413" s="70">
        <v>7</v>
      </c>
      <c r="C413" s="69">
        <v>3.5</v>
      </c>
      <c r="D413" s="89">
        <f t="shared" si="566"/>
        <v>1.7692307692307692</v>
      </c>
      <c r="E413" s="89">
        <f t="shared" si="567"/>
        <v>1.7307692307692308</v>
      </c>
      <c r="F413" s="89">
        <f t="shared" si="568"/>
        <v>1.1000000000000001</v>
      </c>
      <c r="G413" s="58" t="s">
        <v>21</v>
      </c>
      <c r="H413" s="58" t="s">
        <v>20</v>
      </c>
      <c r="I413" s="10">
        <f t="shared" si="572"/>
        <v>91</v>
      </c>
      <c r="J413" s="10">
        <f t="shared" si="573"/>
        <v>30</v>
      </c>
      <c r="K413" s="10">
        <f t="shared" si="574"/>
        <v>46</v>
      </c>
      <c r="L413" s="10">
        <f t="shared" si="575"/>
        <v>45</v>
      </c>
      <c r="M413" s="70">
        <v>15</v>
      </c>
      <c r="N413" s="90">
        <f t="shared" si="569"/>
        <v>30</v>
      </c>
      <c r="O413" s="70"/>
      <c r="P413" s="70">
        <v>30</v>
      </c>
      <c r="Q413" s="70">
        <v>1</v>
      </c>
      <c r="R413" s="107">
        <f t="shared" si="570"/>
        <v>45</v>
      </c>
      <c r="S413" s="111">
        <v>45</v>
      </c>
      <c r="T413" s="112">
        <f t="shared" si="571"/>
        <v>0</v>
      </c>
      <c r="U413" s="106">
        <v>26</v>
      </c>
      <c r="V413" s="71">
        <v>100</v>
      </c>
      <c r="W413" s="71"/>
      <c r="X413" s="91"/>
    </row>
    <row r="414" spans="1:24" x14ac:dyDescent="0.25">
      <c r="A414" s="92" t="s">
        <v>205</v>
      </c>
      <c r="B414" s="70">
        <v>7</v>
      </c>
      <c r="C414" s="69">
        <v>3.5</v>
      </c>
      <c r="D414" s="89">
        <f t="shared" si="566"/>
        <v>1.7692307692307692</v>
      </c>
      <c r="E414" s="89">
        <f t="shared" si="567"/>
        <v>1.7307692307692308</v>
      </c>
      <c r="F414" s="89">
        <f t="shared" si="568"/>
        <v>1.1000000000000001</v>
      </c>
      <c r="G414" s="58" t="s">
        <v>21</v>
      </c>
      <c r="H414" s="58" t="s">
        <v>20</v>
      </c>
      <c r="I414" s="10">
        <f t="shared" si="572"/>
        <v>91</v>
      </c>
      <c r="J414" s="10">
        <f t="shared" si="573"/>
        <v>30</v>
      </c>
      <c r="K414" s="10">
        <f t="shared" si="574"/>
        <v>46</v>
      </c>
      <c r="L414" s="10">
        <f t="shared" si="575"/>
        <v>45</v>
      </c>
      <c r="M414" s="70">
        <v>15</v>
      </c>
      <c r="N414" s="90">
        <f t="shared" si="569"/>
        <v>30</v>
      </c>
      <c r="O414" s="70"/>
      <c r="P414" s="70">
        <v>30</v>
      </c>
      <c r="Q414" s="70">
        <v>1</v>
      </c>
      <c r="R414" s="107">
        <f t="shared" si="570"/>
        <v>45</v>
      </c>
      <c r="S414" s="111">
        <v>45</v>
      </c>
      <c r="T414" s="112">
        <f t="shared" si="571"/>
        <v>0</v>
      </c>
      <c r="U414" s="106">
        <v>26</v>
      </c>
      <c r="V414" s="71">
        <v>100</v>
      </c>
      <c r="W414" s="71"/>
      <c r="X414" s="91"/>
    </row>
    <row r="415" spans="1:24" x14ac:dyDescent="0.25">
      <c r="A415" s="92" t="s">
        <v>206</v>
      </c>
      <c r="B415" s="70">
        <v>7</v>
      </c>
      <c r="C415" s="69">
        <v>3.5</v>
      </c>
      <c r="D415" s="89">
        <f t="shared" si="566"/>
        <v>1.7692307692307692</v>
      </c>
      <c r="E415" s="89">
        <f t="shared" si="567"/>
        <v>1.7307692307692308</v>
      </c>
      <c r="F415" s="89">
        <f t="shared" si="568"/>
        <v>1.1000000000000001</v>
      </c>
      <c r="G415" s="58" t="s">
        <v>21</v>
      </c>
      <c r="H415" s="58" t="s">
        <v>20</v>
      </c>
      <c r="I415" s="10">
        <f t="shared" si="572"/>
        <v>91</v>
      </c>
      <c r="J415" s="10">
        <f t="shared" si="573"/>
        <v>30</v>
      </c>
      <c r="K415" s="10">
        <f t="shared" si="574"/>
        <v>46</v>
      </c>
      <c r="L415" s="10">
        <f t="shared" si="575"/>
        <v>45</v>
      </c>
      <c r="M415" s="70">
        <v>15</v>
      </c>
      <c r="N415" s="90">
        <f t="shared" si="569"/>
        <v>30</v>
      </c>
      <c r="O415" s="70"/>
      <c r="P415" s="70">
        <v>30</v>
      </c>
      <c r="Q415" s="70">
        <v>1</v>
      </c>
      <c r="R415" s="107">
        <f t="shared" si="570"/>
        <v>45</v>
      </c>
      <c r="S415" s="111">
        <v>45</v>
      </c>
      <c r="T415" s="112">
        <f t="shared" si="571"/>
        <v>0</v>
      </c>
      <c r="U415" s="106">
        <v>26</v>
      </c>
      <c r="V415" s="71">
        <v>100</v>
      </c>
      <c r="W415" s="71"/>
      <c r="X415" s="91"/>
    </row>
    <row r="416" spans="1:24" x14ac:dyDescent="0.25">
      <c r="A416" s="101" t="s">
        <v>259</v>
      </c>
      <c r="B416" s="70">
        <v>7</v>
      </c>
      <c r="C416" s="69">
        <v>12</v>
      </c>
      <c r="D416" s="89">
        <f t="shared" ref="D416:D418" si="576">IF(C416&gt;0,K416/(I416/C416),0)</f>
        <v>2</v>
      </c>
      <c r="E416" s="89">
        <f t="shared" ref="E416:E418" si="577">IF(C416&gt;0,R416/(I416/C416),0)</f>
        <v>10</v>
      </c>
      <c r="F416" s="89">
        <f t="shared" ref="F416:F418" si="578">IF(U416&gt;0,FLOOR((P416+T416)/U416,0.1),0)</f>
        <v>4.4000000000000004</v>
      </c>
      <c r="G416" s="58" t="s">
        <v>16</v>
      </c>
      <c r="H416" s="58" t="s">
        <v>20</v>
      </c>
      <c r="I416" s="10">
        <f t="shared" ref="I416:I418" si="579">K416+R416</f>
        <v>300</v>
      </c>
      <c r="J416" s="10">
        <f t="shared" ref="J416:J418" si="580">P416+T416</f>
        <v>112</v>
      </c>
      <c r="K416" s="10">
        <f t="shared" ref="K416:K418" si="581">L416+Q416</f>
        <v>50</v>
      </c>
      <c r="L416" s="10">
        <f t="shared" ref="L416:L418" si="582">M416+N416</f>
        <v>0</v>
      </c>
      <c r="M416" s="70"/>
      <c r="N416" s="90">
        <f t="shared" ref="N416:N418" si="583">O416+P416</f>
        <v>0</v>
      </c>
      <c r="O416" s="70"/>
      <c r="P416" s="70"/>
      <c r="Q416" s="70">
        <v>50</v>
      </c>
      <c r="R416" s="107">
        <f t="shared" si="570"/>
        <v>250</v>
      </c>
      <c r="S416" s="111">
        <v>138</v>
      </c>
      <c r="T416" s="112">
        <f t="shared" si="571"/>
        <v>112</v>
      </c>
      <c r="U416" s="103">
        <v>25</v>
      </c>
      <c r="V416" s="71">
        <v>100</v>
      </c>
      <c r="W416" s="71"/>
      <c r="X416" s="91"/>
    </row>
    <row r="417" spans="1:24" x14ac:dyDescent="0.25">
      <c r="A417" s="92"/>
      <c r="B417" s="68">
        <v>7</v>
      </c>
      <c r="C417" s="73"/>
      <c r="D417" s="89">
        <f t="shared" si="576"/>
        <v>0</v>
      </c>
      <c r="E417" s="89">
        <f t="shared" si="577"/>
        <v>0</v>
      </c>
      <c r="F417" s="74">
        <f t="shared" si="578"/>
        <v>0</v>
      </c>
      <c r="G417" s="6"/>
      <c r="H417" s="6"/>
      <c r="I417" s="75">
        <f t="shared" si="579"/>
        <v>0</v>
      </c>
      <c r="J417" s="10">
        <f t="shared" si="580"/>
        <v>0</v>
      </c>
      <c r="K417" s="75">
        <f t="shared" si="581"/>
        <v>0</v>
      </c>
      <c r="L417" s="75">
        <f t="shared" si="582"/>
        <v>0</v>
      </c>
      <c r="M417" s="68"/>
      <c r="N417" s="76">
        <f t="shared" si="583"/>
        <v>0</v>
      </c>
      <c r="O417" s="68"/>
      <c r="P417" s="68"/>
      <c r="Q417" s="68"/>
      <c r="R417" s="107">
        <f t="shared" ref="R417:R420" si="584">(C417*U417)-K417</f>
        <v>0</v>
      </c>
      <c r="S417" s="111"/>
      <c r="T417" s="112">
        <f t="shared" ref="T417:T420" si="585">R417-S417</f>
        <v>0</v>
      </c>
      <c r="U417" s="104"/>
      <c r="V417" s="72"/>
      <c r="W417" s="72"/>
      <c r="X417" s="95"/>
    </row>
    <row r="418" spans="1:24" x14ac:dyDescent="0.25">
      <c r="A418" s="92"/>
      <c r="B418" s="68">
        <v>7</v>
      </c>
      <c r="C418" s="73"/>
      <c r="D418" s="89">
        <f t="shared" si="576"/>
        <v>0</v>
      </c>
      <c r="E418" s="89">
        <f t="shared" si="577"/>
        <v>0</v>
      </c>
      <c r="F418" s="74">
        <f t="shared" si="578"/>
        <v>0</v>
      </c>
      <c r="G418" s="6"/>
      <c r="H418" s="6"/>
      <c r="I418" s="75">
        <f t="shared" si="579"/>
        <v>0</v>
      </c>
      <c r="J418" s="10">
        <f t="shared" si="580"/>
        <v>0</v>
      </c>
      <c r="K418" s="75">
        <f t="shared" si="581"/>
        <v>0</v>
      </c>
      <c r="L418" s="75">
        <f t="shared" si="582"/>
        <v>0</v>
      </c>
      <c r="M418" s="68"/>
      <c r="N418" s="76">
        <f t="shared" si="583"/>
        <v>0</v>
      </c>
      <c r="O418" s="68"/>
      <c r="P418" s="68"/>
      <c r="Q418" s="68"/>
      <c r="R418" s="107">
        <f t="shared" si="584"/>
        <v>0</v>
      </c>
      <c r="S418" s="111"/>
      <c r="T418" s="112">
        <f t="shared" si="585"/>
        <v>0</v>
      </c>
      <c r="U418" s="104"/>
      <c r="V418" s="72"/>
      <c r="W418" s="72"/>
      <c r="X418" s="95"/>
    </row>
    <row r="419" spans="1:24" x14ac:dyDescent="0.25">
      <c r="A419" s="92"/>
      <c r="B419" s="68">
        <v>7</v>
      </c>
      <c r="C419" s="73"/>
      <c r="D419" s="89">
        <f t="shared" si="566"/>
        <v>0</v>
      </c>
      <c r="E419" s="89">
        <f t="shared" si="567"/>
        <v>0</v>
      </c>
      <c r="F419" s="74">
        <f t="shared" si="568"/>
        <v>0</v>
      </c>
      <c r="G419" s="6"/>
      <c r="H419" s="6"/>
      <c r="I419" s="75">
        <f t="shared" si="572"/>
        <v>0</v>
      </c>
      <c r="J419" s="10">
        <f t="shared" si="573"/>
        <v>0</v>
      </c>
      <c r="K419" s="75">
        <f t="shared" si="574"/>
        <v>0</v>
      </c>
      <c r="L419" s="75">
        <f t="shared" si="575"/>
        <v>0</v>
      </c>
      <c r="M419" s="68"/>
      <c r="N419" s="76">
        <f t="shared" si="569"/>
        <v>0</v>
      </c>
      <c r="O419" s="68"/>
      <c r="P419" s="68"/>
      <c r="Q419" s="68"/>
      <c r="R419" s="107">
        <f t="shared" si="584"/>
        <v>0</v>
      </c>
      <c r="S419" s="111"/>
      <c r="T419" s="112">
        <f t="shared" si="585"/>
        <v>0</v>
      </c>
      <c r="U419" s="104"/>
      <c r="V419" s="72"/>
      <c r="W419" s="72"/>
      <c r="X419" s="95"/>
    </row>
    <row r="420" spans="1:24" x14ac:dyDescent="0.25">
      <c r="A420" s="92"/>
      <c r="B420" s="68">
        <v>7</v>
      </c>
      <c r="C420" s="73"/>
      <c r="D420" s="89">
        <f t="shared" si="566"/>
        <v>0</v>
      </c>
      <c r="E420" s="89">
        <f t="shared" si="567"/>
        <v>0</v>
      </c>
      <c r="F420" s="74">
        <f t="shared" si="568"/>
        <v>0</v>
      </c>
      <c r="G420" s="6"/>
      <c r="H420" s="6"/>
      <c r="I420" s="75">
        <f t="shared" si="572"/>
        <v>0</v>
      </c>
      <c r="J420" s="10">
        <f t="shared" si="573"/>
        <v>0</v>
      </c>
      <c r="K420" s="75">
        <f t="shared" si="574"/>
        <v>0</v>
      </c>
      <c r="L420" s="75">
        <f t="shared" si="575"/>
        <v>0</v>
      </c>
      <c r="M420" s="68"/>
      <c r="N420" s="76">
        <f t="shared" si="569"/>
        <v>0</v>
      </c>
      <c r="O420" s="68"/>
      <c r="P420" s="68"/>
      <c r="Q420" s="68"/>
      <c r="R420" s="107">
        <f t="shared" si="584"/>
        <v>0</v>
      </c>
      <c r="S420" s="111"/>
      <c r="T420" s="112">
        <f t="shared" si="585"/>
        <v>0</v>
      </c>
      <c r="U420" s="104"/>
      <c r="V420" s="72"/>
      <c r="W420" s="72"/>
      <c r="X420" s="95"/>
    </row>
    <row r="421" spans="1:24" x14ac:dyDescent="0.25">
      <c r="A421" s="93" t="s">
        <v>92</v>
      </c>
      <c r="B421" s="90">
        <v>7</v>
      </c>
      <c r="C421" s="7">
        <f>SUM(C411:C420)</f>
        <v>25.5</v>
      </c>
      <c r="D421" s="7">
        <f>SUM(D411:D420)</f>
        <v>9.25</v>
      </c>
      <c r="E421" s="7">
        <f>SUM(E411:E420)</f>
        <v>16.25</v>
      </c>
      <c r="F421" s="89" t="s">
        <v>14</v>
      </c>
      <c r="G421" s="90" t="s">
        <v>14</v>
      </c>
      <c r="H421" s="90" t="s">
        <v>14</v>
      </c>
      <c r="I421" s="7">
        <f>SUM(I411:I420)</f>
        <v>653</v>
      </c>
      <c r="J421" s="89" t="s">
        <v>14</v>
      </c>
      <c r="K421" s="7">
        <f t="shared" ref="K421:O421" si="586">SUM(K411:K420)</f>
        <v>240</v>
      </c>
      <c r="L421" s="7">
        <f t="shared" si="586"/>
        <v>185</v>
      </c>
      <c r="M421" s="7">
        <f t="shared" si="586"/>
        <v>65</v>
      </c>
      <c r="N421" s="7">
        <f t="shared" si="586"/>
        <v>120</v>
      </c>
      <c r="O421" s="7">
        <f t="shared" si="586"/>
        <v>0</v>
      </c>
      <c r="P421" s="89" t="s">
        <v>14</v>
      </c>
      <c r="Q421" s="7">
        <f t="shared" ref="Q421:S421" si="587">SUM(Q411:Q420)</f>
        <v>55</v>
      </c>
      <c r="R421" s="7">
        <f t="shared" si="587"/>
        <v>413</v>
      </c>
      <c r="S421" s="7">
        <f t="shared" si="587"/>
        <v>301</v>
      </c>
      <c r="T421" s="110" t="s">
        <v>14</v>
      </c>
      <c r="U421" s="90" t="s">
        <v>14</v>
      </c>
      <c r="V421" s="90" t="s">
        <v>14</v>
      </c>
      <c r="W421" s="90" t="s">
        <v>14</v>
      </c>
      <c r="X421" s="94" t="s">
        <v>14</v>
      </c>
    </row>
    <row r="422" spans="1:24" x14ac:dyDescent="0.25">
      <c r="A422" s="93" t="s">
        <v>27</v>
      </c>
      <c r="B422" s="90">
        <v>7</v>
      </c>
      <c r="C422" s="89" t="s">
        <v>14</v>
      </c>
      <c r="D422" s="89" t="s">
        <v>14</v>
      </c>
      <c r="E422" s="89" t="s">
        <v>14</v>
      </c>
      <c r="F422" s="7">
        <f>SUM(F411:F420)</f>
        <v>8.7000000000000011</v>
      </c>
      <c r="G422" s="90" t="s">
        <v>14</v>
      </c>
      <c r="H422" s="90" t="s">
        <v>14</v>
      </c>
      <c r="I422" s="90" t="s">
        <v>14</v>
      </c>
      <c r="J422" s="7">
        <f>SUM(J411:J420)</f>
        <v>232</v>
      </c>
      <c r="K422" s="90" t="s">
        <v>14</v>
      </c>
      <c r="L422" s="90" t="s">
        <v>14</v>
      </c>
      <c r="M422" s="90" t="s">
        <v>14</v>
      </c>
      <c r="N422" s="90" t="s">
        <v>14</v>
      </c>
      <c r="O422" s="90" t="s">
        <v>14</v>
      </c>
      <c r="P422" s="7">
        <f>SUM(P411:P420)</f>
        <v>120</v>
      </c>
      <c r="Q422" s="90" t="s">
        <v>14</v>
      </c>
      <c r="R422" s="110" t="s">
        <v>14</v>
      </c>
      <c r="S422" s="110" t="s">
        <v>14</v>
      </c>
      <c r="T422" s="7">
        <f>SUM(T411:T420)</f>
        <v>112</v>
      </c>
      <c r="U422" s="10" t="s">
        <v>14</v>
      </c>
      <c r="V422" s="90" t="s">
        <v>14</v>
      </c>
      <c r="W422" s="90" t="s">
        <v>14</v>
      </c>
      <c r="X422" s="94" t="s">
        <v>14</v>
      </c>
    </row>
    <row r="423" spans="1:24" x14ac:dyDescent="0.25">
      <c r="A423" s="93" t="s">
        <v>93</v>
      </c>
      <c r="B423" s="90">
        <v>7</v>
      </c>
      <c r="C423" s="7">
        <f>SUMIF(H411:H420,"f",C411:C420)</f>
        <v>22.5</v>
      </c>
      <c r="D423" s="7">
        <f>SUMIF(H411:H420,"f",D411:D420)</f>
        <v>7.3076923076923075</v>
      </c>
      <c r="E423" s="7">
        <f>SUMIF(H411:H420,"f",E411:E420)</f>
        <v>15.192307692307693</v>
      </c>
      <c r="F423" s="89" t="s">
        <v>14</v>
      </c>
      <c r="G423" s="90" t="s">
        <v>14</v>
      </c>
      <c r="H423" s="90" t="s">
        <v>14</v>
      </c>
      <c r="I423" s="7">
        <f>SUMIF(H411:H420,"f",I411:I420)</f>
        <v>573</v>
      </c>
      <c r="J423" s="90" t="s">
        <v>14</v>
      </c>
      <c r="K423" s="7">
        <f>SUMIF(H411:H420,"f",K411:K420)</f>
        <v>188</v>
      </c>
      <c r="L423" s="7">
        <f>SUMIF(H411:H420,"f",L411:L420)</f>
        <v>135</v>
      </c>
      <c r="M423" s="7">
        <f>SUMIF(H411:H420,"f",M411:M420)</f>
        <v>45</v>
      </c>
      <c r="N423" s="7">
        <f>SUMIF(H411:H420,"f",N411:N420)</f>
        <v>90</v>
      </c>
      <c r="O423" s="7">
        <f>SUMIF(H411:H420,"f",O411:O420)</f>
        <v>0</v>
      </c>
      <c r="P423" s="90" t="s">
        <v>14</v>
      </c>
      <c r="Q423" s="7">
        <f>SUMIF(H411:H420,"f",Q411:Q420)</f>
        <v>53</v>
      </c>
      <c r="R423" s="7">
        <f>SUMIF(H411:H420,"f",R411:R420)</f>
        <v>385</v>
      </c>
      <c r="S423" s="7">
        <f>SUMIF(H411:H420,"f",S411:S420)</f>
        <v>273</v>
      </c>
      <c r="T423" s="110" t="s">
        <v>14</v>
      </c>
      <c r="U423" s="90" t="s">
        <v>14</v>
      </c>
      <c r="V423" s="90" t="s">
        <v>14</v>
      </c>
      <c r="W423" s="90" t="s">
        <v>14</v>
      </c>
      <c r="X423" s="94" t="s">
        <v>14</v>
      </c>
    </row>
    <row r="424" spans="1:24" x14ac:dyDescent="0.25">
      <c r="A424" s="201" t="s">
        <v>32</v>
      </c>
      <c r="B424" s="202"/>
      <c r="C424" s="202"/>
      <c r="D424" s="202"/>
      <c r="E424" s="202"/>
      <c r="F424" s="202"/>
      <c r="G424" s="202"/>
      <c r="H424" s="202"/>
      <c r="I424" s="202"/>
      <c r="J424" s="202"/>
      <c r="K424" s="202"/>
      <c r="L424" s="202"/>
      <c r="M424" s="202"/>
      <c r="N424" s="202"/>
      <c r="O424" s="202"/>
      <c r="P424" s="202"/>
      <c r="Q424" s="202"/>
      <c r="R424" s="202"/>
      <c r="S424" s="202"/>
      <c r="T424" s="202"/>
      <c r="U424" s="202"/>
      <c r="V424" s="202"/>
      <c r="W424" s="202"/>
      <c r="X424" s="203"/>
    </row>
    <row r="425" spans="1:24" ht="26.25" x14ac:dyDescent="0.25">
      <c r="A425" s="98" t="s">
        <v>207</v>
      </c>
      <c r="B425" s="70">
        <v>7</v>
      </c>
      <c r="C425" s="69">
        <v>1.5</v>
      </c>
      <c r="D425" s="89">
        <f t="shared" ref="D425:D431" si="588">IF(C425&gt;0,K425/(I425/C425),0)</f>
        <v>1.1071428571428572</v>
      </c>
      <c r="E425" s="89">
        <f t="shared" ref="E425:E431" si="589">IF(C425&gt;0,R425/(I425/C425),0)</f>
        <v>0.39285714285714285</v>
      </c>
      <c r="F425" s="89">
        <f t="shared" ref="F425:F431" si="590">IF(U425&gt;0,FLOOR((P425+T425)/U425,0.1),0)</f>
        <v>0.70000000000000007</v>
      </c>
      <c r="G425" s="58" t="s">
        <v>21</v>
      </c>
      <c r="H425" s="58" t="s">
        <v>19</v>
      </c>
      <c r="I425" s="10">
        <f>K425+R425</f>
        <v>42</v>
      </c>
      <c r="J425" s="10">
        <f>P425+T425</f>
        <v>20</v>
      </c>
      <c r="K425" s="10">
        <f>L425+Q425</f>
        <v>31</v>
      </c>
      <c r="L425" s="10">
        <f>M425+N425</f>
        <v>30</v>
      </c>
      <c r="M425" s="70">
        <v>10</v>
      </c>
      <c r="N425" s="90">
        <f t="shared" ref="N425:N431" si="591">O425+P425</f>
        <v>20</v>
      </c>
      <c r="O425" s="70"/>
      <c r="P425" s="70">
        <v>20</v>
      </c>
      <c r="Q425" s="70">
        <v>1</v>
      </c>
      <c r="R425" s="107">
        <f t="shared" ref="R425:R431" si="592">(C425*U425)-K425</f>
        <v>11</v>
      </c>
      <c r="S425" s="111">
        <v>11</v>
      </c>
      <c r="T425" s="112">
        <f t="shared" ref="T425:T431" si="593">R425-S425</f>
        <v>0</v>
      </c>
      <c r="U425" s="103">
        <v>28</v>
      </c>
      <c r="V425" s="71">
        <v>100</v>
      </c>
      <c r="W425" s="71"/>
      <c r="X425" s="91"/>
    </row>
    <row r="426" spans="1:24" ht="26.25" x14ac:dyDescent="0.25">
      <c r="A426" s="98" t="s">
        <v>208</v>
      </c>
      <c r="B426" s="70">
        <v>7</v>
      </c>
      <c r="C426" s="69">
        <v>1</v>
      </c>
      <c r="D426" s="89">
        <f t="shared" si="588"/>
        <v>0.59259259259259256</v>
      </c>
      <c r="E426" s="89">
        <f t="shared" si="589"/>
        <v>0.40740740740740738</v>
      </c>
      <c r="F426" s="89">
        <f t="shared" si="590"/>
        <v>0.5</v>
      </c>
      <c r="G426" s="58" t="s">
        <v>21</v>
      </c>
      <c r="H426" s="58" t="s">
        <v>19</v>
      </c>
      <c r="I426" s="10">
        <f t="shared" ref="I426:I431" si="594">K426+R426</f>
        <v>27</v>
      </c>
      <c r="J426" s="10">
        <f t="shared" ref="J426:J431" si="595">P426+T426</f>
        <v>15</v>
      </c>
      <c r="K426" s="10">
        <f t="shared" ref="K426:K431" si="596">L426+Q426</f>
        <v>16</v>
      </c>
      <c r="L426" s="10">
        <f t="shared" ref="L426:L431" si="597">M426+N426</f>
        <v>15</v>
      </c>
      <c r="M426" s="70"/>
      <c r="N426" s="90">
        <f t="shared" si="591"/>
        <v>15</v>
      </c>
      <c r="O426" s="70"/>
      <c r="P426" s="70">
        <v>15</v>
      </c>
      <c r="Q426" s="70">
        <v>1</v>
      </c>
      <c r="R426" s="107">
        <f t="shared" si="592"/>
        <v>11</v>
      </c>
      <c r="S426" s="111">
        <v>11</v>
      </c>
      <c r="T426" s="112">
        <f t="shared" si="593"/>
        <v>0</v>
      </c>
      <c r="U426" s="103">
        <v>27</v>
      </c>
      <c r="V426" s="71">
        <v>100</v>
      </c>
      <c r="W426" s="71"/>
      <c r="X426" s="91"/>
    </row>
    <row r="427" spans="1:24" x14ac:dyDescent="0.25">
      <c r="A427" s="92"/>
      <c r="B427" s="68">
        <v>7</v>
      </c>
      <c r="C427" s="73"/>
      <c r="D427" s="89">
        <f t="shared" si="588"/>
        <v>0</v>
      </c>
      <c r="E427" s="89">
        <f t="shared" si="589"/>
        <v>0</v>
      </c>
      <c r="F427" s="74">
        <f t="shared" si="590"/>
        <v>0</v>
      </c>
      <c r="G427" s="6"/>
      <c r="H427" s="6"/>
      <c r="I427" s="75">
        <f t="shared" si="594"/>
        <v>0</v>
      </c>
      <c r="J427" s="10">
        <f t="shared" si="595"/>
        <v>0</v>
      </c>
      <c r="K427" s="75">
        <f t="shared" si="596"/>
        <v>0</v>
      </c>
      <c r="L427" s="75">
        <f t="shared" si="597"/>
        <v>0</v>
      </c>
      <c r="M427" s="68"/>
      <c r="N427" s="76">
        <f t="shared" si="591"/>
        <v>0</v>
      </c>
      <c r="O427" s="68"/>
      <c r="P427" s="68"/>
      <c r="Q427" s="68"/>
      <c r="R427" s="107">
        <f t="shared" si="592"/>
        <v>0</v>
      </c>
      <c r="S427" s="111"/>
      <c r="T427" s="112">
        <f t="shared" si="593"/>
        <v>0</v>
      </c>
      <c r="U427" s="104"/>
      <c r="V427" s="72"/>
      <c r="W427" s="72"/>
      <c r="X427" s="95"/>
    </row>
    <row r="428" spans="1:24" x14ac:dyDescent="0.25">
      <c r="A428" s="92"/>
      <c r="B428" s="68">
        <v>7</v>
      </c>
      <c r="C428" s="73"/>
      <c r="D428" s="89">
        <f t="shared" si="588"/>
        <v>0</v>
      </c>
      <c r="E428" s="89">
        <f t="shared" si="589"/>
        <v>0</v>
      </c>
      <c r="F428" s="74">
        <f t="shared" si="590"/>
        <v>0</v>
      </c>
      <c r="G428" s="6"/>
      <c r="H428" s="6"/>
      <c r="I428" s="75">
        <f t="shared" si="594"/>
        <v>0</v>
      </c>
      <c r="J428" s="10">
        <f t="shared" si="595"/>
        <v>0</v>
      </c>
      <c r="K428" s="75">
        <f t="shared" si="596"/>
        <v>0</v>
      </c>
      <c r="L428" s="75">
        <f t="shared" si="597"/>
        <v>0</v>
      </c>
      <c r="M428" s="68"/>
      <c r="N428" s="76">
        <f t="shared" si="591"/>
        <v>0</v>
      </c>
      <c r="O428" s="68"/>
      <c r="P428" s="68"/>
      <c r="Q428" s="68"/>
      <c r="R428" s="107">
        <f t="shared" si="592"/>
        <v>0</v>
      </c>
      <c r="S428" s="111"/>
      <c r="T428" s="112">
        <f t="shared" si="593"/>
        <v>0</v>
      </c>
      <c r="U428" s="104"/>
      <c r="V428" s="72"/>
      <c r="W428" s="72"/>
      <c r="X428" s="95"/>
    </row>
    <row r="429" spans="1:24" x14ac:dyDescent="0.25">
      <c r="A429" s="92"/>
      <c r="B429" s="68">
        <v>7</v>
      </c>
      <c r="C429" s="73"/>
      <c r="D429" s="89">
        <f t="shared" si="588"/>
        <v>0</v>
      </c>
      <c r="E429" s="89">
        <f t="shared" si="589"/>
        <v>0</v>
      </c>
      <c r="F429" s="74">
        <f t="shared" si="590"/>
        <v>0</v>
      </c>
      <c r="G429" s="6"/>
      <c r="H429" s="6"/>
      <c r="I429" s="75">
        <f t="shared" si="594"/>
        <v>0</v>
      </c>
      <c r="J429" s="10">
        <f t="shared" si="595"/>
        <v>0</v>
      </c>
      <c r="K429" s="75">
        <f t="shared" si="596"/>
        <v>0</v>
      </c>
      <c r="L429" s="75">
        <f t="shared" si="597"/>
        <v>0</v>
      </c>
      <c r="M429" s="68"/>
      <c r="N429" s="76">
        <f t="shared" si="591"/>
        <v>0</v>
      </c>
      <c r="O429" s="68"/>
      <c r="P429" s="68"/>
      <c r="Q429" s="68"/>
      <c r="R429" s="107">
        <f t="shared" si="592"/>
        <v>0</v>
      </c>
      <c r="S429" s="111"/>
      <c r="T429" s="112">
        <f t="shared" si="593"/>
        <v>0</v>
      </c>
      <c r="U429" s="104"/>
      <c r="V429" s="72"/>
      <c r="W429" s="72"/>
      <c r="X429" s="95"/>
    </row>
    <row r="430" spans="1:24" x14ac:dyDescent="0.25">
      <c r="A430" s="92"/>
      <c r="B430" s="68">
        <v>7</v>
      </c>
      <c r="C430" s="73"/>
      <c r="D430" s="89">
        <f t="shared" si="588"/>
        <v>0</v>
      </c>
      <c r="E430" s="89">
        <f t="shared" si="589"/>
        <v>0</v>
      </c>
      <c r="F430" s="74">
        <f t="shared" si="590"/>
        <v>0</v>
      </c>
      <c r="G430" s="6"/>
      <c r="H430" s="6"/>
      <c r="I430" s="75">
        <f t="shared" si="594"/>
        <v>0</v>
      </c>
      <c r="J430" s="10">
        <f t="shared" si="595"/>
        <v>0</v>
      </c>
      <c r="K430" s="75">
        <f t="shared" si="596"/>
        <v>0</v>
      </c>
      <c r="L430" s="75">
        <f t="shared" si="597"/>
        <v>0</v>
      </c>
      <c r="M430" s="68"/>
      <c r="N430" s="76">
        <f t="shared" si="591"/>
        <v>0</v>
      </c>
      <c r="O430" s="68"/>
      <c r="P430" s="68"/>
      <c r="Q430" s="68"/>
      <c r="R430" s="107">
        <f t="shared" si="592"/>
        <v>0</v>
      </c>
      <c r="S430" s="111"/>
      <c r="T430" s="112">
        <f t="shared" si="593"/>
        <v>0</v>
      </c>
      <c r="U430" s="104"/>
      <c r="V430" s="72"/>
      <c r="W430" s="72"/>
      <c r="X430" s="95"/>
    </row>
    <row r="431" spans="1:24" x14ac:dyDescent="0.25">
      <c r="A431" s="92"/>
      <c r="B431" s="68">
        <v>7</v>
      </c>
      <c r="C431" s="73"/>
      <c r="D431" s="89">
        <f t="shared" si="588"/>
        <v>0</v>
      </c>
      <c r="E431" s="89">
        <f t="shared" si="589"/>
        <v>0</v>
      </c>
      <c r="F431" s="74">
        <f t="shared" si="590"/>
        <v>0</v>
      </c>
      <c r="G431" s="6"/>
      <c r="H431" s="6"/>
      <c r="I431" s="75">
        <f t="shared" si="594"/>
        <v>0</v>
      </c>
      <c r="J431" s="10">
        <f t="shared" si="595"/>
        <v>0</v>
      </c>
      <c r="K431" s="75">
        <f t="shared" si="596"/>
        <v>0</v>
      </c>
      <c r="L431" s="75">
        <f t="shared" si="597"/>
        <v>0</v>
      </c>
      <c r="M431" s="68"/>
      <c r="N431" s="76">
        <f t="shared" si="591"/>
        <v>0</v>
      </c>
      <c r="O431" s="68"/>
      <c r="P431" s="68"/>
      <c r="Q431" s="68"/>
      <c r="R431" s="107">
        <f t="shared" si="592"/>
        <v>0</v>
      </c>
      <c r="S431" s="111"/>
      <c r="T431" s="112">
        <f t="shared" si="593"/>
        <v>0</v>
      </c>
      <c r="U431" s="104"/>
      <c r="V431" s="72"/>
      <c r="W431" s="72"/>
      <c r="X431" s="95"/>
    </row>
    <row r="432" spans="1:24" x14ac:dyDescent="0.25">
      <c r="A432" s="93" t="s">
        <v>92</v>
      </c>
      <c r="B432" s="90">
        <v>7</v>
      </c>
      <c r="C432" s="7">
        <f>SUM(C425:C431)</f>
        <v>2.5</v>
      </c>
      <c r="D432" s="7">
        <f>SUM(D425:D431)</f>
        <v>1.6997354497354498</v>
      </c>
      <c r="E432" s="7">
        <f>SUM(E425:E431)</f>
        <v>0.80026455026455023</v>
      </c>
      <c r="F432" s="89" t="s">
        <v>14</v>
      </c>
      <c r="G432" s="90" t="s">
        <v>14</v>
      </c>
      <c r="H432" s="90" t="s">
        <v>14</v>
      </c>
      <c r="I432" s="7">
        <f>SUM(I425:I431)</f>
        <v>69</v>
      </c>
      <c r="J432" s="89" t="s">
        <v>14</v>
      </c>
      <c r="K432" s="7">
        <f t="shared" ref="K432:O432" si="598">SUM(K425:K431)</f>
        <v>47</v>
      </c>
      <c r="L432" s="7">
        <f t="shared" si="598"/>
        <v>45</v>
      </c>
      <c r="M432" s="7">
        <f t="shared" si="598"/>
        <v>10</v>
      </c>
      <c r="N432" s="7">
        <f t="shared" si="598"/>
        <v>35</v>
      </c>
      <c r="O432" s="7">
        <f t="shared" si="598"/>
        <v>0</v>
      </c>
      <c r="P432" s="89" t="s">
        <v>14</v>
      </c>
      <c r="Q432" s="7">
        <f t="shared" ref="Q432:S432" si="599">SUM(Q425:Q431)</f>
        <v>2</v>
      </c>
      <c r="R432" s="7">
        <f t="shared" si="599"/>
        <v>22</v>
      </c>
      <c r="S432" s="7">
        <f t="shared" si="599"/>
        <v>22</v>
      </c>
      <c r="T432" s="110" t="s">
        <v>14</v>
      </c>
      <c r="U432" s="90" t="s">
        <v>14</v>
      </c>
      <c r="V432" s="90" t="s">
        <v>14</v>
      </c>
      <c r="W432" s="90" t="s">
        <v>14</v>
      </c>
      <c r="X432" s="94" t="s">
        <v>14</v>
      </c>
    </row>
    <row r="433" spans="1:24" x14ac:dyDescent="0.25">
      <c r="A433" s="93" t="s">
        <v>27</v>
      </c>
      <c r="B433" s="90">
        <v>7</v>
      </c>
      <c r="C433" s="89" t="s">
        <v>14</v>
      </c>
      <c r="D433" s="89" t="s">
        <v>14</v>
      </c>
      <c r="E433" s="89" t="s">
        <v>14</v>
      </c>
      <c r="F433" s="7">
        <f>SUM(F425:F431)</f>
        <v>1.2000000000000002</v>
      </c>
      <c r="G433" s="90" t="s">
        <v>14</v>
      </c>
      <c r="H433" s="90" t="s">
        <v>14</v>
      </c>
      <c r="I433" s="90" t="s">
        <v>14</v>
      </c>
      <c r="J433" s="7">
        <f>SUM(J425:J431)</f>
        <v>35</v>
      </c>
      <c r="K433" s="90" t="s">
        <v>14</v>
      </c>
      <c r="L433" s="90" t="s">
        <v>14</v>
      </c>
      <c r="M433" s="90" t="s">
        <v>14</v>
      </c>
      <c r="N433" s="90" t="s">
        <v>14</v>
      </c>
      <c r="O433" s="90" t="s">
        <v>14</v>
      </c>
      <c r="P433" s="7">
        <f>SUM(P425:P431)</f>
        <v>35</v>
      </c>
      <c r="Q433" s="90" t="s">
        <v>14</v>
      </c>
      <c r="R433" s="110" t="s">
        <v>14</v>
      </c>
      <c r="S433" s="110" t="s">
        <v>14</v>
      </c>
      <c r="T433" s="7">
        <f>SUM(T425:T431)</f>
        <v>0</v>
      </c>
      <c r="U433" s="10" t="s">
        <v>14</v>
      </c>
      <c r="V433" s="90" t="s">
        <v>14</v>
      </c>
      <c r="W433" s="90" t="s">
        <v>14</v>
      </c>
      <c r="X433" s="94" t="s">
        <v>14</v>
      </c>
    </row>
    <row r="434" spans="1:24" x14ac:dyDescent="0.25">
      <c r="A434" s="93" t="s">
        <v>93</v>
      </c>
      <c r="B434" s="90">
        <v>7</v>
      </c>
      <c r="C434" s="7">
        <f>SUMIF(H425:H431,"f",C425:C431)</f>
        <v>0</v>
      </c>
      <c r="D434" s="7">
        <f>SUMIF(H425:H431,"f",D425:D431)</f>
        <v>0</v>
      </c>
      <c r="E434" s="7">
        <f>SUMIF(H425:H431,"f",E425:E431)</f>
        <v>0</v>
      </c>
      <c r="F434" s="89" t="s">
        <v>14</v>
      </c>
      <c r="G434" s="90" t="s">
        <v>14</v>
      </c>
      <c r="H434" s="90" t="s">
        <v>14</v>
      </c>
      <c r="I434" s="7">
        <f>SUMIF(H425:H431,"f",I425:I431)</f>
        <v>0</v>
      </c>
      <c r="J434" s="90" t="s">
        <v>14</v>
      </c>
      <c r="K434" s="7">
        <f>SUMIF(H425:H431,"f",K425:K431)</f>
        <v>0</v>
      </c>
      <c r="L434" s="7">
        <f>SUMIF(H425:H431,"f",L425:L431)</f>
        <v>0</v>
      </c>
      <c r="M434" s="7">
        <f>SUMIF(H425:H431,"f",M425:M431)</f>
        <v>0</v>
      </c>
      <c r="N434" s="7">
        <f>SUMIF(H425:H431,"f",N425:N431)</f>
        <v>0</v>
      </c>
      <c r="O434" s="7">
        <f>SUMIF(H425:H431,"f",O425:O431)</f>
        <v>0</v>
      </c>
      <c r="P434" s="90" t="s">
        <v>14</v>
      </c>
      <c r="Q434" s="7">
        <f>SUMIF(H425:H431,"f",Q425:Q431)</f>
        <v>0</v>
      </c>
      <c r="R434" s="7">
        <f>SUMIF(H425:H431,"f",R425:R431)</f>
        <v>0</v>
      </c>
      <c r="S434" s="7">
        <f>SUMIF(H425:H431,"f",S425:S431)</f>
        <v>0</v>
      </c>
      <c r="T434" s="110" t="s">
        <v>14</v>
      </c>
      <c r="U434" s="90" t="s">
        <v>14</v>
      </c>
      <c r="V434" s="90" t="s">
        <v>14</v>
      </c>
      <c r="W434" s="90" t="s">
        <v>14</v>
      </c>
      <c r="X434" s="94" t="s">
        <v>14</v>
      </c>
    </row>
    <row r="435" spans="1:24" x14ac:dyDescent="0.25">
      <c r="A435" s="201" t="s">
        <v>35</v>
      </c>
      <c r="B435" s="202"/>
      <c r="C435" s="202"/>
      <c r="D435" s="202"/>
      <c r="E435" s="202"/>
      <c r="F435" s="202"/>
      <c r="G435" s="202"/>
      <c r="H435" s="202"/>
      <c r="I435" s="202"/>
      <c r="J435" s="202"/>
      <c r="K435" s="202"/>
      <c r="L435" s="202"/>
      <c r="M435" s="202"/>
      <c r="N435" s="202"/>
      <c r="O435" s="202"/>
      <c r="P435" s="202"/>
      <c r="Q435" s="202"/>
      <c r="R435" s="202"/>
      <c r="S435" s="202"/>
      <c r="T435" s="202"/>
      <c r="U435" s="202"/>
      <c r="V435" s="202"/>
      <c r="W435" s="202"/>
      <c r="X435" s="203"/>
    </row>
    <row r="436" spans="1:24" x14ac:dyDescent="0.25">
      <c r="A436" s="98" t="s">
        <v>201</v>
      </c>
      <c r="B436" s="70">
        <v>7</v>
      </c>
      <c r="C436" s="69">
        <v>2</v>
      </c>
      <c r="D436" s="89">
        <f t="shared" ref="D436:D437" si="600">IF(C436&gt;0,K436/(I436/C436),0)</f>
        <v>1.2</v>
      </c>
      <c r="E436" s="89">
        <f t="shared" ref="E436:E437" si="601">IF(C436&gt;0,R436/(I436/C436),0)</f>
        <v>0.8</v>
      </c>
      <c r="F436" s="89">
        <f t="shared" ref="F436:F437" si="602">IF(U436&gt;0,FLOOR((P436+T436)/U436,0.1),0)</f>
        <v>0.4</v>
      </c>
      <c r="G436" s="58" t="s">
        <v>21</v>
      </c>
      <c r="H436" s="58" t="s">
        <v>20</v>
      </c>
      <c r="I436" s="10">
        <f>K436+R436</f>
        <v>50</v>
      </c>
      <c r="J436" s="10">
        <f>P436+T436</f>
        <v>10</v>
      </c>
      <c r="K436" s="10">
        <f>L436+Q436</f>
        <v>30</v>
      </c>
      <c r="L436" s="10">
        <f>M436+N436</f>
        <v>30</v>
      </c>
      <c r="M436" s="70"/>
      <c r="N436" s="90">
        <f t="shared" ref="N436:N437" si="603">O436+P436</f>
        <v>30</v>
      </c>
      <c r="O436" s="70">
        <v>30</v>
      </c>
      <c r="P436" s="70"/>
      <c r="Q436" s="70"/>
      <c r="R436" s="107">
        <f t="shared" ref="R436:R437" si="604">(C436*U436)-K436</f>
        <v>20</v>
      </c>
      <c r="S436" s="111">
        <v>10</v>
      </c>
      <c r="T436" s="112">
        <f t="shared" ref="T436:T437" si="605">R436-S436</f>
        <v>10</v>
      </c>
      <c r="U436" s="103">
        <v>25</v>
      </c>
      <c r="V436" s="71">
        <v>100</v>
      </c>
      <c r="W436" s="71"/>
      <c r="X436" s="91"/>
    </row>
    <row r="437" spans="1:24" x14ac:dyDescent="0.25">
      <c r="A437" s="92"/>
      <c r="B437" s="68">
        <v>7</v>
      </c>
      <c r="C437" s="73"/>
      <c r="D437" s="89">
        <f t="shared" si="600"/>
        <v>0</v>
      </c>
      <c r="E437" s="89">
        <f t="shared" si="601"/>
        <v>0</v>
      </c>
      <c r="F437" s="74">
        <f t="shared" si="602"/>
        <v>0</v>
      </c>
      <c r="G437" s="6"/>
      <c r="H437" s="6"/>
      <c r="I437" s="75">
        <f t="shared" ref="I437" si="606">K437+R437</f>
        <v>0</v>
      </c>
      <c r="J437" s="10">
        <f t="shared" ref="J437" si="607">P437+T437</f>
        <v>0</v>
      </c>
      <c r="K437" s="75">
        <f t="shared" ref="K437" si="608">L437+Q437</f>
        <v>0</v>
      </c>
      <c r="L437" s="75">
        <f t="shared" ref="L437" si="609">M437+N437</f>
        <v>0</v>
      </c>
      <c r="M437" s="68"/>
      <c r="N437" s="76">
        <f t="shared" si="603"/>
        <v>0</v>
      </c>
      <c r="O437" s="68"/>
      <c r="P437" s="68"/>
      <c r="Q437" s="68"/>
      <c r="R437" s="107">
        <f t="shared" si="604"/>
        <v>0</v>
      </c>
      <c r="S437" s="111"/>
      <c r="T437" s="112">
        <f t="shared" si="605"/>
        <v>0</v>
      </c>
      <c r="U437" s="104"/>
      <c r="V437" s="72"/>
      <c r="W437" s="72"/>
      <c r="X437" s="95"/>
    </row>
    <row r="438" spans="1:24" x14ac:dyDescent="0.25">
      <c r="A438" s="93" t="s">
        <v>92</v>
      </c>
      <c r="B438" s="90">
        <v>7</v>
      </c>
      <c r="C438" s="7">
        <f>SUM(C436:C437)</f>
        <v>2</v>
      </c>
      <c r="D438" s="7">
        <f>SUM(D436:D437)</f>
        <v>1.2</v>
      </c>
      <c r="E438" s="7">
        <f>SUM(E436:E437)</f>
        <v>0.8</v>
      </c>
      <c r="F438" s="89" t="s">
        <v>14</v>
      </c>
      <c r="G438" s="90" t="s">
        <v>14</v>
      </c>
      <c r="H438" s="90" t="s">
        <v>14</v>
      </c>
      <c r="I438" s="7">
        <f>SUM(I436:I437)</f>
        <v>50</v>
      </c>
      <c r="J438" s="89" t="s">
        <v>14</v>
      </c>
      <c r="K438" s="7">
        <f>SUM(K436:K437)</f>
        <v>30</v>
      </c>
      <c r="L438" s="7">
        <f>SUM(L436:L437)</f>
        <v>30</v>
      </c>
      <c r="M438" s="7">
        <f>SUM(M436:M437)</f>
        <v>0</v>
      </c>
      <c r="N438" s="7">
        <f>SUM(N436:N437)</f>
        <v>30</v>
      </c>
      <c r="O438" s="7">
        <f>SUM(O436:O437)</f>
        <v>30</v>
      </c>
      <c r="P438" s="89" t="s">
        <v>14</v>
      </c>
      <c r="Q438" s="7">
        <f>SUM(Q436:Q437)</f>
        <v>0</v>
      </c>
      <c r="R438" s="7">
        <f>SUM(R436:R437)</f>
        <v>20</v>
      </c>
      <c r="S438" s="7">
        <f>SUM(S436:S437)</f>
        <v>10</v>
      </c>
      <c r="T438" s="110" t="s">
        <v>14</v>
      </c>
      <c r="U438" s="90" t="s">
        <v>14</v>
      </c>
      <c r="V438" s="90" t="s">
        <v>14</v>
      </c>
      <c r="W438" s="90" t="s">
        <v>14</v>
      </c>
      <c r="X438" s="94" t="s">
        <v>14</v>
      </c>
    </row>
    <row r="439" spans="1:24" x14ac:dyDescent="0.25">
      <c r="A439" s="93" t="s">
        <v>27</v>
      </c>
      <c r="B439" s="90">
        <v>7</v>
      </c>
      <c r="C439" s="89" t="s">
        <v>14</v>
      </c>
      <c r="D439" s="89" t="s">
        <v>14</v>
      </c>
      <c r="E439" s="89" t="s">
        <v>14</v>
      </c>
      <c r="F439" s="7">
        <f>SUM(F436:F437)</f>
        <v>0.4</v>
      </c>
      <c r="G439" s="90" t="s">
        <v>14</v>
      </c>
      <c r="H439" s="90" t="s">
        <v>14</v>
      </c>
      <c r="I439" s="90" t="s">
        <v>14</v>
      </c>
      <c r="J439" s="7">
        <f>SUM(J436:J437)</f>
        <v>10</v>
      </c>
      <c r="K439" s="90" t="s">
        <v>14</v>
      </c>
      <c r="L439" s="90" t="s">
        <v>14</v>
      </c>
      <c r="M439" s="90" t="s">
        <v>14</v>
      </c>
      <c r="N439" s="90" t="s">
        <v>14</v>
      </c>
      <c r="O439" s="90" t="s">
        <v>14</v>
      </c>
      <c r="P439" s="7">
        <f>SUM(P436:P437)</f>
        <v>0</v>
      </c>
      <c r="Q439" s="90" t="s">
        <v>14</v>
      </c>
      <c r="R439" s="110" t="s">
        <v>14</v>
      </c>
      <c r="S439" s="110" t="s">
        <v>14</v>
      </c>
      <c r="T439" s="7">
        <f>SUM(T436:T437)</f>
        <v>10</v>
      </c>
      <c r="U439" s="10" t="s">
        <v>14</v>
      </c>
      <c r="V439" s="90" t="s">
        <v>14</v>
      </c>
      <c r="W439" s="90" t="s">
        <v>14</v>
      </c>
      <c r="X439" s="94" t="s">
        <v>14</v>
      </c>
    </row>
    <row r="440" spans="1:24" x14ac:dyDescent="0.25">
      <c r="A440" s="93" t="s">
        <v>93</v>
      </c>
      <c r="B440" s="90">
        <v>7</v>
      </c>
      <c r="C440" s="7">
        <f>SUMIF(H436:H437,"f",C436:C437)</f>
        <v>2</v>
      </c>
      <c r="D440" s="7">
        <f>SUMIF(H436:H437,"f",D436:D437)</f>
        <v>1.2</v>
      </c>
      <c r="E440" s="7">
        <f>SUMIF(H436:H437,"f",E436:E437)</f>
        <v>0.8</v>
      </c>
      <c r="F440" s="89" t="s">
        <v>14</v>
      </c>
      <c r="G440" s="90" t="s">
        <v>14</v>
      </c>
      <c r="H440" s="90" t="s">
        <v>14</v>
      </c>
      <c r="I440" s="7">
        <f>SUMIF(H436:H437,"f",I436:I437)</f>
        <v>50</v>
      </c>
      <c r="J440" s="90" t="s">
        <v>14</v>
      </c>
      <c r="K440" s="7">
        <f>SUMIF(H436:H437,"f",K436:K437)</f>
        <v>30</v>
      </c>
      <c r="L440" s="7">
        <f>SUMIF(H436:H437,"f",L436:L437)</f>
        <v>30</v>
      </c>
      <c r="M440" s="7">
        <f>SUMIF(H436:H437,"f",M436:M437)</f>
        <v>0</v>
      </c>
      <c r="N440" s="7">
        <f>SUMIF(H436:H437,"f",N436:N437)</f>
        <v>30</v>
      </c>
      <c r="O440" s="7">
        <f>SUMIF(H436:H437,"f",O436:O437)</f>
        <v>30</v>
      </c>
      <c r="P440" s="90" t="s">
        <v>14</v>
      </c>
      <c r="Q440" s="7">
        <f>SUMIF(H436:H437,"f",Q436:Q437)</f>
        <v>0</v>
      </c>
      <c r="R440" s="7">
        <f>SUMIF(H436:H437,"f",R436:R437)</f>
        <v>20</v>
      </c>
      <c r="S440" s="7">
        <f>SUMIF(H436:H437,"f",S436:S437)</f>
        <v>10</v>
      </c>
      <c r="T440" s="110" t="s">
        <v>14</v>
      </c>
      <c r="U440" s="90" t="s">
        <v>14</v>
      </c>
      <c r="V440" s="90" t="s">
        <v>14</v>
      </c>
      <c r="W440" s="90" t="s">
        <v>14</v>
      </c>
      <c r="X440" s="94" t="s">
        <v>14</v>
      </c>
    </row>
    <row r="441" spans="1:24" x14ac:dyDescent="0.25">
      <c r="A441" s="201" t="s">
        <v>33</v>
      </c>
      <c r="B441" s="202"/>
      <c r="C441" s="202"/>
      <c r="D441" s="202"/>
      <c r="E441" s="202"/>
      <c r="F441" s="202"/>
      <c r="G441" s="202"/>
      <c r="H441" s="202"/>
      <c r="I441" s="202"/>
      <c r="J441" s="202"/>
      <c r="K441" s="202"/>
      <c r="L441" s="202"/>
      <c r="M441" s="202"/>
      <c r="N441" s="202"/>
      <c r="O441" s="202"/>
      <c r="P441" s="202"/>
      <c r="Q441" s="202"/>
      <c r="R441" s="202"/>
      <c r="S441" s="202"/>
      <c r="T441" s="202"/>
      <c r="U441" s="202"/>
      <c r="V441" s="202"/>
      <c r="W441" s="202"/>
      <c r="X441" s="203"/>
    </row>
    <row r="442" spans="1:24" x14ac:dyDescent="0.25">
      <c r="A442" s="92"/>
      <c r="B442" s="68">
        <v>7</v>
      </c>
      <c r="C442" s="73"/>
      <c r="D442" s="89">
        <f t="shared" ref="D442:D443" si="610">IF(C442&gt;0,K442/(I442/C442),0)</f>
        <v>0</v>
      </c>
      <c r="E442" s="89">
        <f t="shared" ref="E442:E443" si="611">IF(C442&gt;0,R442/(I442/C442),0)</f>
        <v>0</v>
      </c>
      <c r="F442" s="74">
        <f t="shared" ref="F442:F443" si="612">IF(U442&gt;0,FLOOR((P442+T442)/U442,0.1),0)</f>
        <v>0</v>
      </c>
      <c r="G442" s="6"/>
      <c r="H442" s="6"/>
      <c r="I442" s="75">
        <f>K442+R442</f>
        <v>0</v>
      </c>
      <c r="J442" s="10">
        <f>P442+T442</f>
        <v>0</v>
      </c>
      <c r="K442" s="75">
        <f>L442+Q442</f>
        <v>0</v>
      </c>
      <c r="L442" s="75">
        <f>M442+N442</f>
        <v>0</v>
      </c>
      <c r="M442" s="68"/>
      <c r="N442" s="76">
        <f t="shared" ref="N442:N443" si="613">O442+P442</f>
        <v>0</v>
      </c>
      <c r="O442" s="68"/>
      <c r="P442" s="68"/>
      <c r="Q442" s="68"/>
      <c r="R442" s="107">
        <f t="shared" ref="R442:R443" si="614">(C442*U442)-K442</f>
        <v>0</v>
      </c>
      <c r="S442" s="111"/>
      <c r="T442" s="112">
        <f t="shared" ref="T442:T443" si="615">R442-S442</f>
        <v>0</v>
      </c>
      <c r="U442" s="104"/>
      <c r="V442" s="72"/>
      <c r="W442" s="72"/>
      <c r="X442" s="95"/>
    </row>
    <row r="443" spans="1:24" x14ac:dyDescent="0.25">
      <c r="A443" s="92"/>
      <c r="B443" s="68">
        <v>7</v>
      </c>
      <c r="C443" s="73"/>
      <c r="D443" s="89">
        <f t="shared" si="610"/>
        <v>0</v>
      </c>
      <c r="E443" s="89">
        <f t="shared" si="611"/>
        <v>0</v>
      </c>
      <c r="F443" s="74">
        <f t="shared" si="612"/>
        <v>0</v>
      </c>
      <c r="G443" s="6"/>
      <c r="H443" s="6"/>
      <c r="I443" s="75">
        <f t="shared" ref="I443" si="616">K443+R443</f>
        <v>0</v>
      </c>
      <c r="J443" s="10">
        <f t="shared" ref="J443" si="617">P443+T443</f>
        <v>0</v>
      </c>
      <c r="K443" s="75">
        <f t="shared" ref="K443" si="618">L443+Q443</f>
        <v>0</v>
      </c>
      <c r="L443" s="75">
        <f t="shared" ref="L443" si="619">M443+N443</f>
        <v>0</v>
      </c>
      <c r="M443" s="68"/>
      <c r="N443" s="76">
        <f t="shared" si="613"/>
        <v>0</v>
      </c>
      <c r="O443" s="68"/>
      <c r="P443" s="68"/>
      <c r="Q443" s="68"/>
      <c r="R443" s="107">
        <f t="shared" si="614"/>
        <v>0</v>
      </c>
      <c r="S443" s="111"/>
      <c r="T443" s="112">
        <f t="shared" si="615"/>
        <v>0</v>
      </c>
      <c r="U443" s="104"/>
      <c r="V443" s="72"/>
      <c r="W443" s="72"/>
      <c r="X443" s="95"/>
    </row>
    <row r="444" spans="1:24" x14ac:dyDescent="0.25">
      <c r="A444" s="93" t="s">
        <v>92</v>
      </c>
      <c r="B444" s="90">
        <v>7</v>
      </c>
      <c r="C444" s="7">
        <f>SUM(C442:C443)</f>
        <v>0</v>
      </c>
      <c r="D444" s="7">
        <f>SUM(D442:D443)</f>
        <v>0</v>
      </c>
      <c r="E444" s="7">
        <f>SUM(E442:E443)</f>
        <v>0</v>
      </c>
      <c r="F444" s="89" t="s">
        <v>14</v>
      </c>
      <c r="G444" s="90" t="s">
        <v>14</v>
      </c>
      <c r="H444" s="90" t="s">
        <v>14</v>
      </c>
      <c r="I444" s="7">
        <f>SUM(I442:I443)</f>
        <v>0</v>
      </c>
      <c r="J444" s="89" t="s">
        <v>14</v>
      </c>
      <c r="K444" s="7">
        <f>SUM(K442:K443)</f>
        <v>0</v>
      </c>
      <c r="L444" s="7">
        <f>SUM(L442:L443)</f>
        <v>0</v>
      </c>
      <c r="M444" s="7">
        <f>SUM(M442:M443)</f>
        <v>0</v>
      </c>
      <c r="N444" s="7">
        <f>SUM(N442:N443)</f>
        <v>0</v>
      </c>
      <c r="O444" s="7">
        <f>SUM(O442:O443)</f>
        <v>0</v>
      </c>
      <c r="P444" s="89" t="s">
        <v>14</v>
      </c>
      <c r="Q444" s="7">
        <f>SUM(Q442:Q443)</f>
        <v>0</v>
      </c>
      <c r="R444" s="7">
        <f>SUM(R442:R443)</f>
        <v>0</v>
      </c>
      <c r="S444" s="7">
        <f>SUM(S442:S443)</f>
        <v>0</v>
      </c>
      <c r="T444" s="110" t="s">
        <v>14</v>
      </c>
      <c r="U444" s="90" t="s">
        <v>14</v>
      </c>
      <c r="V444" s="90" t="s">
        <v>14</v>
      </c>
      <c r="W444" s="90" t="s">
        <v>14</v>
      </c>
      <c r="X444" s="94" t="s">
        <v>14</v>
      </c>
    </row>
    <row r="445" spans="1:24" x14ac:dyDescent="0.25">
      <c r="A445" s="93" t="s">
        <v>27</v>
      </c>
      <c r="B445" s="90">
        <v>7</v>
      </c>
      <c r="C445" s="89" t="s">
        <v>14</v>
      </c>
      <c r="D445" s="89" t="s">
        <v>14</v>
      </c>
      <c r="E445" s="89" t="s">
        <v>14</v>
      </c>
      <c r="F445" s="7">
        <f>SUM(F442:F443)</f>
        <v>0</v>
      </c>
      <c r="G445" s="90" t="s">
        <v>14</v>
      </c>
      <c r="H445" s="90" t="s">
        <v>14</v>
      </c>
      <c r="I445" s="90" t="s">
        <v>14</v>
      </c>
      <c r="J445" s="7">
        <f>SUM(J442:J443)</f>
        <v>0</v>
      </c>
      <c r="K445" s="90" t="s">
        <v>14</v>
      </c>
      <c r="L445" s="90" t="s">
        <v>14</v>
      </c>
      <c r="M445" s="90" t="s">
        <v>14</v>
      </c>
      <c r="N445" s="90" t="s">
        <v>14</v>
      </c>
      <c r="O445" s="90" t="s">
        <v>14</v>
      </c>
      <c r="P445" s="7">
        <f>SUM(P442:P443)</f>
        <v>0</v>
      </c>
      <c r="Q445" s="90" t="s">
        <v>14</v>
      </c>
      <c r="R445" s="110" t="s">
        <v>14</v>
      </c>
      <c r="S445" s="110" t="s">
        <v>14</v>
      </c>
      <c r="T445" s="7">
        <f>SUM(T442:T443)</f>
        <v>0</v>
      </c>
      <c r="U445" s="10" t="s">
        <v>14</v>
      </c>
      <c r="V445" s="90" t="s">
        <v>14</v>
      </c>
      <c r="W445" s="90" t="s">
        <v>14</v>
      </c>
      <c r="X445" s="94" t="s">
        <v>14</v>
      </c>
    </row>
    <row r="446" spans="1:24" x14ac:dyDescent="0.25">
      <c r="A446" s="93" t="s">
        <v>93</v>
      </c>
      <c r="B446" s="90">
        <v>7</v>
      </c>
      <c r="C446" s="7">
        <f>SUMIF(H442:H443,"f",C442:C443)</f>
        <v>0</v>
      </c>
      <c r="D446" s="7">
        <f>SUMIF(H442:H443,"f",D442:D443)</f>
        <v>0</v>
      </c>
      <c r="E446" s="7">
        <f>SUMIF(H442:H443,"f",E442:E443)</f>
        <v>0</v>
      </c>
      <c r="F446" s="89" t="s">
        <v>14</v>
      </c>
      <c r="G446" s="90" t="s">
        <v>14</v>
      </c>
      <c r="H446" s="90" t="s">
        <v>14</v>
      </c>
      <c r="I446" s="7">
        <f>SUMIF(H442:H443,"f",I442:I443)</f>
        <v>0</v>
      </c>
      <c r="J446" s="90" t="s">
        <v>14</v>
      </c>
      <c r="K446" s="7">
        <f>SUMIF(H442:H443,"f",K442:K443)</f>
        <v>0</v>
      </c>
      <c r="L446" s="7">
        <f>SUMIF(H442:H443,"f",L442:L443)</f>
        <v>0</v>
      </c>
      <c r="M446" s="7">
        <f>SUMIF(H442:H443,"f",M442:M443)</f>
        <v>0</v>
      </c>
      <c r="N446" s="7">
        <f>SUMIF(H442:H443,"f",N442:N443)</f>
        <v>0</v>
      </c>
      <c r="O446" s="7">
        <f>SUMIF(H442:H443,"f",O442:O443)</f>
        <v>0</v>
      </c>
      <c r="P446" s="90" t="s">
        <v>14</v>
      </c>
      <c r="Q446" s="7">
        <f>SUMIF(H442:H443,"f",Q442:Q443)</f>
        <v>0</v>
      </c>
      <c r="R446" s="7">
        <f>SUMIF(H442:H443,"f",R442:R443)</f>
        <v>0</v>
      </c>
      <c r="S446" s="7">
        <f>SUMIF(H442:H443,"f",S442:S443)</f>
        <v>0</v>
      </c>
      <c r="T446" s="110" t="s">
        <v>14</v>
      </c>
      <c r="U446" s="90" t="s">
        <v>14</v>
      </c>
      <c r="V446" s="90" t="s">
        <v>14</v>
      </c>
      <c r="W446" s="90" t="s">
        <v>14</v>
      </c>
      <c r="X446" s="94" t="s">
        <v>14</v>
      </c>
    </row>
    <row r="447" spans="1:24" x14ac:dyDescent="0.25">
      <c r="A447" s="201" t="s">
        <v>34</v>
      </c>
      <c r="B447" s="202"/>
      <c r="C447" s="202"/>
      <c r="D447" s="202"/>
      <c r="E447" s="202"/>
      <c r="F447" s="202"/>
      <c r="G447" s="202"/>
      <c r="H447" s="202"/>
      <c r="I447" s="202"/>
      <c r="J447" s="202"/>
      <c r="K447" s="202"/>
      <c r="L447" s="202"/>
      <c r="M447" s="202"/>
      <c r="N447" s="202"/>
      <c r="O447" s="202"/>
      <c r="P447" s="202"/>
      <c r="Q447" s="202"/>
      <c r="R447" s="202"/>
      <c r="S447" s="202"/>
      <c r="T447" s="202"/>
      <c r="U447" s="202"/>
      <c r="V447" s="202"/>
      <c r="W447" s="202"/>
      <c r="X447" s="203"/>
    </row>
    <row r="448" spans="1:24" x14ac:dyDescent="0.25">
      <c r="A448" s="92"/>
      <c r="B448" s="68">
        <v>7</v>
      </c>
      <c r="C448" s="73"/>
      <c r="D448" s="89">
        <f t="shared" ref="D448:D449" si="620">IF(C448&gt;0,K448/(I448/C448),0)</f>
        <v>0</v>
      </c>
      <c r="E448" s="89">
        <f t="shared" ref="E448:E449" si="621">IF(C448&gt;0,R448/(I448/C448),0)</f>
        <v>0</v>
      </c>
      <c r="F448" s="74">
        <f t="shared" ref="F448:F449" si="622">IF(U448&gt;0,FLOOR((P448+T448)/U448,0.1),0)</f>
        <v>0</v>
      </c>
      <c r="G448" s="6"/>
      <c r="H448" s="6"/>
      <c r="I448" s="75">
        <f>K448+R448</f>
        <v>0</v>
      </c>
      <c r="J448" s="10">
        <f>P448+T448</f>
        <v>0</v>
      </c>
      <c r="K448" s="75">
        <f>L448+Q448</f>
        <v>0</v>
      </c>
      <c r="L448" s="75">
        <f>M448+N448</f>
        <v>0</v>
      </c>
      <c r="M448" s="68"/>
      <c r="N448" s="76">
        <f t="shared" ref="N448:N449" si="623">O448+P448</f>
        <v>0</v>
      </c>
      <c r="O448" s="68"/>
      <c r="P448" s="68"/>
      <c r="Q448" s="68"/>
      <c r="R448" s="107">
        <f t="shared" ref="R448:R449" si="624">(C448*U448)-K448</f>
        <v>0</v>
      </c>
      <c r="S448" s="111"/>
      <c r="T448" s="112">
        <f t="shared" ref="T448:T449" si="625">R448-S448</f>
        <v>0</v>
      </c>
      <c r="U448" s="104"/>
      <c r="V448" s="72"/>
      <c r="W448" s="72"/>
      <c r="X448" s="95"/>
    </row>
    <row r="449" spans="1:28" x14ac:dyDescent="0.25">
      <c r="A449" s="92"/>
      <c r="B449" s="68">
        <v>7</v>
      </c>
      <c r="C449" s="73"/>
      <c r="D449" s="89">
        <f t="shared" si="620"/>
        <v>0</v>
      </c>
      <c r="E449" s="89">
        <f t="shared" si="621"/>
        <v>0</v>
      </c>
      <c r="F449" s="74">
        <f t="shared" si="622"/>
        <v>0</v>
      </c>
      <c r="G449" s="6"/>
      <c r="H449" s="6"/>
      <c r="I449" s="75">
        <f t="shared" ref="I449" si="626">K449+R449</f>
        <v>0</v>
      </c>
      <c r="J449" s="10">
        <f t="shared" ref="J449" si="627">P449+T449</f>
        <v>0</v>
      </c>
      <c r="K449" s="75">
        <f t="shared" ref="K449" si="628">L449+Q449</f>
        <v>0</v>
      </c>
      <c r="L449" s="75">
        <f t="shared" ref="L449" si="629">M449+N449</f>
        <v>0</v>
      </c>
      <c r="M449" s="68"/>
      <c r="N449" s="76">
        <f t="shared" si="623"/>
        <v>0</v>
      </c>
      <c r="O449" s="68"/>
      <c r="P449" s="68"/>
      <c r="Q449" s="68"/>
      <c r="R449" s="107">
        <f t="shared" si="624"/>
        <v>0</v>
      </c>
      <c r="S449" s="111"/>
      <c r="T449" s="112">
        <f t="shared" si="625"/>
        <v>0</v>
      </c>
      <c r="U449" s="104"/>
      <c r="V449" s="72"/>
      <c r="W449" s="72"/>
      <c r="X449" s="95"/>
    </row>
    <row r="450" spans="1:28" s="8" customFormat="1" x14ac:dyDescent="0.25">
      <c r="A450" s="93" t="s">
        <v>92</v>
      </c>
      <c r="B450" s="90">
        <v>7</v>
      </c>
      <c r="C450" s="7">
        <f>SUM(C448:C449)</f>
        <v>0</v>
      </c>
      <c r="D450" s="7">
        <f>SUM(D448:D449)</f>
        <v>0</v>
      </c>
      <c r="E450" s="7">
        <f>SUM(E448:E449)</f>
        <v>0</v>
      </c>
      <c r="F450" s="89" t="s">
        <v>14</v>
      </c>
      <c r="G450" s="90" t="s">
        <v>14</v>
      </c>
      <c r="H450" s="90" t="s">
        <v>14</v>
      </c>
      <c r="I450" s="7">
        <f>SUM(I448:I449)</f>
        <v>0</v>
      </c>
      <c r="J450" s="89" t="s">
        <v>14</v>
      </c>
      <c r="K450" s="7">
        <f>SUM(K448:K449)</f>
        <v>0</v>
      </c>
      <c r="L450" s="7">
        <f>SUM(L448:L449)</f>
        <v>0</v>
      </c>
      <c r="M450" s="7">
        <f>SUM(M448:M449)</f>
        <v>0</v>
      </c>
      <c r="N450" s="7">
        <f>SUM(N448:N449)</f>
        <v>0</v>
      </c>
      <c r="O450" s="7">
        <f>SUM(O448:O449)</f>
        <v>0</v>
      </c>
      <c r="P450" s="89" t="s">
        <v>14</v>
      </c>
      <c r="Q450" s="7">
        <f>SUM(Q448:Q449)</f>
        <v>0</v>
      </c>
      <c r="R450" s="7">
        <f>SUM(R448:R449)</f>
        <v>0</v>
      </c>
      <c r="S450" s="7">
        <f>SUM(S448:S449)</f>
        <v>0</v>
      </c>
      <c r="T450" s="110" t="s">
        <v>14</v>
      </c>
      <c r="U450" s="90" t="s">
        <v>14</v>
      </c>
      <c r="V450" s="90" t="s">
        <v>14</v>
      </c>
      <c r="W450" s="90" t="s">
        <v>14</v>
      </c>
      <c r="X450" s="94" t="s">
        <v>14</v>
      </c>
      <c r="Y450" s="2"/>
      <c r="Z450" s="2"/>
      <c r="AA450" s="2"/>
      <c r="AB450" s="2"/>
    </row>
    <row r="451" spans="1:28" s="8" customFormat="1" x14ac:dyDescent="0.25">
      <c r="A451" s="93" t="s">
        <v>27</v>
      </c>
      <c r="B451" s="90">
        <v>7</v>
      </c>
      <c r="C451" s="89" t="s">
        <v>14</v>
      </c>
      <c r="D451" s="89" t="s">
        <v>14</v>
      </c>
      <c r="E451" s="89" t="s">
        <v>14</v>
      </c>
      <c r="F451" s="7">
        <f>SUM(F448:F449)</f>
        <v>0</v>
      </c>
      <c r="G451" s="90" t="s">
        <v>14</v>
      </c>
      <c r="H451" s="90" t="s">
        <v>14</v>
      </c>
      <c r="I451" s="90" t="s">
        <v>14</v>
      </c>
      <c r="J451" s="7">
        <f>SUM(J448:J449)</f>
        <v>0</v>
      </c>
      <c r="K451" s="90" t="s">
        <v>14</v>
      </c>
      <c r="L451" s="90" t="s">
        <v>14</v>
      </c>
      <c r="M451" s="90" t="s">
        <v>14</v>
      </c>
      <c r="N451" s="90" t="s">
        <v>14</v>
      </c>
      <c r="O451" s="90" t="s">
        <v>14</v>
      </c>
      <c r="P451" s="7">
        <f>SUM(P448:P449)</f>
        <v>0</v>
      </c>
      <c r="Q451" s="90" t="s">
        <v>14</v>
      </c>
      <c r="R451" s="110" t="s">
        <v>14</v>
      </c>
      <c r="S451" s="110" t="s">
        <v>14</v>
      </c>
      <c r="T451" s="7">
        <f>SUM(T448:T449)</f>
        <v>0</v>
      </c>
      <c r="U451" s="10" t="s">
        <v>14</v>
      </c>
      <c r="V451" s="90" t="s">
        <v>14</v>
      </c>
      <c r="W451" s="90" t="s">
        <v>14</v>
      </c>
      <c r="X451" s="94" t="s">
        <v>14</v>
      </c>
      <c r="Y451" s="2"/>
      <c r="Z451" s="2"/>
      <c r="AA451" s="2"/>
      <c r="AB451" s="2"/>
    </row>
    <row r="452" spans="1:28" s="8" customFormat="1" x14ac:dyDescent="0.25">
      <c r="A452" s="93" t="s">
        <v>93</v>
      </c>
      <c r="B452" s="90">
        <v>7</v>
      </c>
      <c r="C452" s="7">
        <f>SUMIF(H448:H449,"f",C448:C449)</f>
        <v>0</v>
      </c>
      <c r="D452" s="7">
        <f>SUMIF(H448:H449,"f",D448:D449)</f>
        <v>0</v>
      </c>
      <c r="E452" s="7">
        <f>SUMIF(H448:H449,"f",E448:E449)</f>
        <v>0</v>
      </c>
      <c r="F452" s="89" t="s">
        <v>14</v>
      </c>
      <c r="G452" s="90" t="s">
        <v>14</v>
      </c>
      <c r="H452" s="90" t="s">
        <v>14</v>
      </c>
      <c r="I452" s="7">
        <f>SUMIF(H448:H449,"f",I448:I449)</f>
        <v>0</v>
      </c>
      <c r="J452" s="90" t="s">
        <v>14</v>
      </c>
      <c r="K452" s="7">
        <f>SUMIF(H448:H449,"f",K448:K449)</f>
        <v>0</v>
      </c>
      <c r="L452" s="7">
        <f>SUMIF(H448:H449,"f",L448:L449)</f>
        <v>0</v>
      </c>
      <c r="M452" s="7">
        <f>SUMIF(H448:H449,"f",M448:M449)</f>
        <v>0</v>
      </c>
      <c r="N452" s="7">
        <f>SUMIF(H448:H449,"f",N448:N449)</f>
        <v>0</v>
      </c>
      <c r="O452" s="7">
        <f>SUMIF(H448:H449,"f",O448:O449)</f>
        <v>0</v>
      </c>
      <c r="P452" s="90" t="s">
        <v>14</v>
      </c>
      <c r="Q452" s="7">
        <f>SUMIF(H448:H449,"f",Q448:Q449)</f>
        <v>0</v>
      </c>
      <c r="R452" s="7">
        <f>SUMIF(H448:H449,"f",R448:R449)</f>
        <v>0</v>
      </c>
      <c r="S452" s="7">
        <f>SUMIF(H448:H449,"f",S448:S449)</f>
        <v>0</v>
      </c>
      <c r="T452" s="110" t="s">
        <v>14</v>
      </c>
      <c r="U452" s="90" t="s">
        <v>14</v>
      </c>
      <c r="V452" s="90" t="s">
        <v>14</v>
      </c>
      <c r="W452" s="90" t="s">
        <v>14</v>
      </c>
      <c r="X452" s="94" t="s">
        <v>14</v>
      </c>
      <c r="Y452" s="2"/>
      <c r="Z452" s="2"/>
      <c r="AA452" s="2"/>
      <c r="AB452" s="2"/>
    </row>
    <row r="453" spans="1:28" s="12" customFormat="1" ht="17.25" x14ac:dyDescent="0.3">
      <c r="A453" s="96" t="s">
        <v>90</v>
      </c>
      <c r="B453" s="78">
        <v>7</v>
      </c>
      <c r="C453" s="79">
        <f>SUM(C401,C407,C421,C432,C438,C444,C450)</f>
        <v>30</v>
      </c>
      <c r="D453" s="79">
        <f>SUM(D401,D407,D421,D432,D438,D444,D450)</f>
        <v>12.149735449735449</v>
      </c>
      <c r="E453" s="79">
        <f>SUM(E401,E407,E421,E432,E438,E444,E450)</f>
        <v>17.850264550264551</v>
      </c>
      <c r="F453" s="79">
        <f>SUM(F402,F408,F422,F433,F439,F445,F451)</f>
        <v>10.300000000000002</v>
      </c>
      <c r="G453" s="80" t="s">
        <v>14</v>
      </c>
      <c r="H453" s="80" t="s">
        <v>14</v>
      </c>
      <c r="I453" s="79">
        <f>SUM(I401,I407,I421,I432,I438,I444,I450)</f>
        <v>772</v>
      </c>
      <c r="J453" s="79">
        <f>SUM(J402,J408,J422,J433,J439,J445,J451)</f>
        <v>277</v>
      </c>
      <c r="K453" s="79">
        <f>SUM(K401,K407,K421,K432,K438,K444,K450)</f>
        <v>317</v>
      </c>
      <c r="L453" s="79">
        <f>SUM(L401,L407,L421,L432,L438,L444,L450)</f>
        <v>260</v>
      </c>
      <c r="M453" s="79">
        <f>SUM(M401,M407,M421,M432,M438,M444,M450)</f>
        <v>75</v>
      </c>
      <c r="N453" s="79">
        <f>SUM(N401,N407,N421,N432,N438,N444,N450)</f>
        <v>185</v>
      </c>
      <c r="O453" s="79">
        <f>SUM(O401,O407,O421,O432,O438,O444,O450)</f>
        <v>30</v>
      </c>
      <c r="P453" s="79">
        <f>SUM(P402,P408,P422,P433,P439,P445,P451)</f>
        <v>155</v>
      </c>
      <c r="Q453" s="79">
        <f>SUM(Q401,Q407,Q421,Q432,Q438,Q444,Q450)</f>
        <v>57</v>
      </c>
      <c r="R453" s="79">
        <f>SUM(R401,R407,R421,R432,R438,R444,R450)</f>
        <v>455</v>
      </c>
      <c r="S453" s="79">
        <f>SUM(S401,S407,S421,S432,S438,S444,S450)</f>
        <v>333</v>
      </c>
      <c r="T453" s="79">
        <f>SUM(T402,T408,T422,T433,T439,T445,T451)</f>
        <v>122</v>
      </c>
      <c r="U453" s="80" t="s">
        <v>14</v>
      </c>
      <c r="V453" s="80" t="s">
        <v>14</v>
      </c>
      <c r="W453" s="80" t="s">
        <v>14</v>
      </c>
      <c r="X453" s="97" t="s">
        <v>14</v>
      </c>
      <c r="Y453" s="11"/>
      <c r="Z453" s="2"/>
      <c r="AA453" s="2"/>
      <c r="AB453" s="2"/>
    </row>
    <row r="454" spans="1:28" s="11" customFormat="1" ht="17.25" x14ac:dyDescent="0.3">
      <c r="A454" s="99" t="s">
        <v>106</v>
      </c>
      <c r="B454" s="81" t="s">
        <v>14</v>
      </c>
      <c r="C454" s="82">
        <f>C453</f>
        <v>30</v>
      </c>
      <c r="D454" s="82">
        <f t="shared" ref="D454:F454" si="630">D453</f>
        <v>12.149735449735449</v>
      </c>
      <c r="E454" s="82">
        <f t="shared" si="630"/>
        <v>17.850264550264551</v>
      </c>
      <c r="F454" s="82">
        <f t="shared" si="630"/>
        <v>10.300000000000002</v>
      </c>
      <c r="G454" s="83" t="s">
        <v>14</v>
      </c>
      <c r="H454" s="83" t="s">
        <v>14</v>
      </c>
      <c r="I454" s="82">
        <f t="shared" ref="I454:T454" si="631">I453</f>
        <v>772</v>
      </c>
      <c r="J454" s="82">
        <f t="shared" si="631"/>
        <v>277</v>
      </c>
      <c r="K454" s="82">
        <f t="shared" si="631"/>
        <v>317</v>
      </c>
      <c r="L454" s="82">
        <f t="shared" si="631"/>
        <v>260</v>
      </c>
      <c r="M454" s="82">
        <f t="shared" si="631"/>
        <v>75</v>
      </c>
      <c r="N454" s="82">
        <f t="shared" si="631"/>
        <v>185</v>
      </c>
      <c r="O454" s="82">
        <f t="shared" si="631"/>
        <v>30</v>
      </c>
      <c r="P454" s="82">
        <f t="shared" si="631"/>
        <v>155</v>
      </c>
      <c r="Q454" s="82">
        <f t="shared" si="631"/>
        <v>57</v>
      </c>
      <c r="R454" s="82">
        <f t="shared" si="631"/>
        <v>455</v>
      </c>
      <c r="S454" s="82">
        <f t="shared" si="631"/>
        <v>333</v>
      </c>
      <c r="T454" s="82">
        <f t="shared" si="631"/>
        <v>122</v>
      </c>
      <c r="U454" s="83" t="s">
        <v>14</v>
      </c>
      <c r="V454" s="83" t="s">
        <v>14</v>
      </c>
      <c r="W454" s="83" t="s">
        <v>14</v>
      </c>
      <c r="X454" s="100" t="s">
        <v>14</v>
      </c>
      <c r="Z454" s="2"/>
      <c r="AA454" s="2"/>
      <c r="AB454" s="2"/>
    </row>
    <row r="455" spans="1:28" x14ac:dyDescent="0.25">
      <c r="A455" s="84" t="s">
        <v>147</v>
      </c>
      <c r="B455" s="13" t="s">
        <v>14</v>
      </c>
      <c r="C455" s="14">
        <f>C454+C395+C274+C144</f>
        <v>210</v>
      </c>
      <c r="D455" s="14">
        <f>D454+D395+D274+D144</f>
        <v>106.97736305839753</v>
      </c>
      <c r="E455" s="14">
        <f>E454+E395+E274+E144</f>
        <v>103.02263694160247</v>
      </c>
      <c r="F455" s="13" t="s">
        <v>14</v>
      </c>
      <c r="G455" s="13" t="s">
        <v>14</v>
      </c>
      <c r="H455" s="13" t="s">
        <v>14</v>
      </c>
      <c r="I455" s="14">
        <f>I454+I395+I274+I144</f>
        <v>5586</v>
      </c>
      <c r="J455" s="14" t="s">
        <v>14</v>
      </c>
      <c r="K455" s="14">
        <f>K454+K395+K274+K144</f>
        <v>2866</v>
      </c>
      <c r="L455" s="14">
        <f>L454+L395+L274+L144</f>
        <v>2566</v>
      </c>
      <c r="M455" s="14">
        <f>M454+M395+M274+M144</f>
        <v>858</v>
      </c>
      <c r="N455" s="14">
        <f>N454+N395+N274+N144</f>
        <v>1708</v>
      </c>
      <c r="O455" s="14">
        <f>O454+O395+O274+O144</f>
        <v>160</v>
      </c>
      <c r="P455" s="14" t="s">
        <v>14</v>
      </c>
      <c r="Q455" s="14">
        <f>Q454+Q395+Q274+Q144</f>
        <v>300</v>
      </c>
      <c r="R455" s="14">
        <f>R454+R395+R274+R144</f>
        <v>2720</v>
      </c>
      <c r="S455" s="14">
        <f>S454+S395+S274+S144</f>
        <v>2316</v>
      </c>
      <c r="T455" s="14" t="s">
        <v>14</v>
      </c>
      <c r="U455" s="13" t="s">
        <v>14</v>
      </c>
      <c r="V455" s="13" t="s">
        <v>14</v>
      </c>
      <c r="W455" s="13" t="s">
        <v>14</v>
      </c>
      <c r="X455" s="15" t="s">
        <v>14</v>
      </c>
    </row>
    <row r="456" spans="1:28" x14ac:dyDescent="0.25">
      <c r="A456" s="85" t="s">
        <v>145</v>
      </c>
      <c r="B456" s="13" t="s">
        <v>14</v>
      </c>
      <c r="C456" s="13" t="s">
        <v>14</v>
      </c>
      <c r="D456" s="13" t="s">
        <v>14</v>
      </c>
      <c r="E456" s="13" t="s">
        <v>14</v>
      </c>
      <c r="F456" s="14">
        <f>F144+F274+F395+F454</f>
        <v>69.400000000000006</v>
      </c>
      <c r="G456" s="13" t="s">
        <v>14</v>
      </c>
      <c r="H456" s="13" t="s">
        <v>14</v>
      </c>
      <c r="I456" s="13" t="s">
        <v>14</v>
      </c>
      <c r="J456" s="14">
        <f>J144+J274+J395+J454</f>
        <v>1952</v>
      </c>
      <c r="K456" s="13" t="s">
        <v>14</v>
      </c>
      <c r="L456" s="13" t="s">
        <v>14</v>
      </c>
      <c r="M456" s="13" t="s">
        <v>14</v>
      </c>
      <c r="N456" s="13" t="s">
        <v>14</v>
      </c>
      <c r="O456" s="13" t="s">
        <v>14</v>
      </c>
      <c r="P456" s="14">
        <f>P144+P274+P395+P454</f>
        <v>1548</v>
      </c>
      <c r="Q456" s="13" t="s">
        <v>14</v>
      </c>
      <c r="R456" s="14" t="s">
        <v>14</v>
      </c>
      <c r="S456" s="14" t="s">
        <v>14</v>
      </c>
      <c r="T456" s="14">
        <f>T144+T274+T395+T454</f>
        <v>404</v>
      </c>
      <c r="U456" s="13" t="s">
        <v>14</v>
      </c>
      <c r="V456" s="13" t="s">
        <v>14</v>
      </c>
      <c r="W456" s="13" t="s">
        <v>14</v>
      </c>
      <c r="X456" s="15" t="s">
        <v>14</v>
      </c>
    </row>
    <row r="457" spans="1:28" ht="15.75" thickBot="1" x14ac:dyDescent="0.3">
      <c r="A457" s="86" t="s">
        <v>146</v>
      </c>
      <c r="B457" s="16" t="s">
        <v>14</v>
      </c>
      <c r="C457" s="17">
        <f>C24+C35+C49+C55+C61+C72+C78+C88+C99+C113+C119+C125+C136+C142+C154+C165+C179+C190+C196+C202+C208+C218+C229+C243+C254+C260+C266+C272++C282+C293+C307+C318+C324+C330+C336+C344+C350+C364+C375+C381+C387+C393+C403+C409+C423+C434+C440+C446+C452</f>
        <v>74.5</v>
      </c>
      <c r="D457" s="17">
        <f>D24+D35+D49+D55+D61+D72+D78+D88+D99+D113+D119+D125+D136+D142+D154+D165+D179+D190+D196+D202+D208+D218+D229+D243+D254+D260+D266+D272++D282+D293+D307+D318+D324+D330+D336+D344+D350+D364+D375+D381+D387+D393+D403+D409+D423+D434+D440+D446+D452</f>
        <v>33.725694356728837</v>
      </c>
      <c r="E457" s="17">
        <f>E24+E35+E49+E55+E61+E72+E78+E88+E99+E113+E119+E125+E136+E142+E154+E165+E179+E190+E196+E202+E208+E218+E229+E243+E254+E260+E266+E272++E282+E293+E307+E318+E324+E330+E336+E344+E350+E364+E375+E381+E387+E393+E403+E409+E423+E434+E440+E446+E452</f>
        <v>40.774305643271163</v>
      </c>
      <c r="F457" s="16" t="s">
        <v>14</v>
      </c>
      <c r="G457" s="16" t="s">
        <v>14</v>
      </c>
      <c r="H457" s="16" t="s">
        <v>14</v>
      </c>
      <c r="I457" s="17">
        <f>I24+I35+I49+I55+I61+I72+I78+I88+I99+I113+I119+I125+I136+I142+I154+I165+I179+I190+I196+I202+I208+I218+I229+I243+I254+I260+I266+I272++I282+I293+I307+I318+I324+I330+I336+I344+I350+I364+I375+I381+I387+I393+I403+I409+I423+I434+I440+I446+I452</f>
        <v>2033.5</v>
      </c>
      <c r="J457" s="16" t="s">
        <v>14</v>
      </c>
      <c r="K457" s="17">
        <f>K24+K35+K49+K55+K61+K72+K78+K88+K99+K113+K119+K125+K136+K142+K154+K165+K179+K190+K196+K202+K208+K218+K229+K243+K254+K260+K266+K272++K282+K293+K307+K318+K324+K330+K336+K344+K350+K364+K375+K381+K387+K393+K403+K409+K423+K434+K440+K446+K452</f>
        <v>931</v>
      </c>
      <c r="L457" s="17">
        <f>L24+L35+L49+L55+L61+L72+L78+L88+L99+L113+L119+L125+L136+L142+L154+L165+L179+L190+L196+L202+L208+L218+L229+L243+L254+L260+L266+L272++L282+L293+L307+L318+L324+L330+L336+L344+L350+L364+L375+L381+L387+L393+L403+L409+L423+L434+L440+L446+L452</f>
        <v>750</v>
      </c>
      <c r="M457" s="17">
        <f>M24+M35+M49+M55+M61+M72+M78+M88+M99+M113+M119+M125+M136+M142+M154+M165+M179+M190+M196+M202+M208+M218+M229+M243+M254+M260+M266+M272++M282+M293+M307+M318+M324+M330+M336+M344+M350+M364+M375+M381+M387+M393+M403+M409+M423+M434+M440+M446+M452</f>
        <v>240</v>
      </c>
      <c r="N457" s="17">
        <f>N24+N35+N49+N55+N61+N72+N78+N88+N99+N113+N119+N125+N136+N142+N154+N165+N179+N190+N196+N202+N208+N218+N229+N243+N254+N260+N266+N272++N282+N293+N307+N318+N324+N330+N336+N344+N350+N364+N375+N381+N387+N393+N403+N409+N423+N434+N440+N446+N452</f>
        <v>510</v>
      </c>
      <c r="O457" s="17">
        <f>O24+O35+O49+O55+O61+O72+O78+O88+O99+O113+O119+O125+O136+O142+O154+O165+O179+O190+O196+O202+O208+O218+O229+O243+O254+O260+O266+O272++O282+O293+O307+O318+O324+O330+O336+O344+O350+O364+O375+O381+O387+O393+O403+O409+O423+O434+O440+O446+O452</f>
        <v>105</v>
      </c>
      <c r="P457" s="16" t="s">
        <v>14</v>
      </c>
      <c r="Q457" s="17">
        <f>Q24+Q35+Q49+Q55+Q61+Q72+Q78+Q88+Q99+Q113+Q119+Q125+Q136+Q142+Q154+Q165+Q179+Q190+Q196+Q202+Q208+Q218+Q229+Q243+Q254+Q260+Q266+Q272++Q282+Q293+Q307+Q318+Q324+Q330+Q336+Q344+Q350+Q364+Q375+Q381+Q387+Q393+Q403+Q409+Q423+Q434+Q440+Q446+Q452</f>
        <v>181</v>
      </c>
      <c r="R457" s="17">
        <f>R24+R35+R49+R55+R61+R72+R78+R88+R99+R113+R119+R125+R136+R142+R154+R165+R179+R190+R196+R202+R208+R218+R229+R243+R254+R260+R266+R272++R282+R293+R307+R318+R324+R330+R336+R344+R350+R364+R375+R381+R387+R393+R403+R409+R423+R434+R440+R446+R452</f>
        <v>1102.5</v>
      </c>
      <c r="S457" s="17">
        <f>S24+S35+S49+S55+S61+S72+S78+S88+S99+S113+S119+S125+S136+S142+S154+S165+S179+S190+S196+S202+S208+S218+S229+S243+S254+S260+S266+S272++S282+S293+S307+S318+S324+S330+S336+S344+S350+S364+S375+S381+S387+S393+S403+S409+S423+S434+S440+S446+S452</f>
        <v>778</v>
      </c>
      <c r="T457" s="17" t="s">
        <v>14</v>
      </c>
      <c r="U457" s="16" t="s">
        <v>14</v>
      </c>
      <c r="V457" s="16" t="s">
        <v>14</v>
      </c>
      <c r="W457" s="16" t="s">
        <v>14</v>
      </c>
      <c r="X457" s="18" t="s">
        <v>14</v>
      </c>
    </row>
    <row r="461" spans="1:28" ht="15.75" thickBot="1" x14ac:dyDescent="0.3"/>
    <row r="462" spans="1:28" ht="16.350000000000001" customHeight="1" x14ac:dyDescent="0.25">
      <c r="A462" s="189" t="s">
        <v>111</v>
      </c>
      <c r="B462" s="190"/>
      <c r="C462" s="210" t="s">
        <v>107</v>
      </c>
      <c r="D462" s="210"/>
      <c r="E462" s="211" t="s">
        <v>108</v>
      </c>
      <c r="F462" s="212"/>
      <c r="G462" s="213" t="s">
        <v>109</v>
      </c>
      <c r="H462" s="214"/>
      <c r="I462" s="19"/>
    </row>
    <row r="463" spans="1:28" ht="17.850000000000001" customHeight="1" x14ac:dyDescent="0.25">
      <c r="A463" s="191"/>
      <c r="B463" s="192"/>
      <c r="C463" s="182" t="s">
        <v>112</v>
      </c>
      <c r="D463" s="180" t="s">
        <v>113</v>
      </c>
      <c r="E463" s="182" t="s">
        <v>112</v>
      </c>
      <c r="F463" s="180" t="s">
        <v>113</v>
      </c>
      <c r="G463" s="215"/>
      <c r="H463" s="216"/>
      <c r="I463" s="19"/>
    </row>
    <row r="464" spans="1:28" ht="15.75" thickBot="1" x14ac:dyDescent="0.3">
      <c r="A464" s="186" t="s">
        <v>115</v>
      </c>
      <c r="B464" s="187"/>
      <c r="C464" s="183"/>
      <c r="D464" s="181"/>
      <c r="E464" s="183"/>
      <c r="F464" s="181"/>
      <c r="G464" s="217"/>
      <c r="H464" s="218"/>
      <c r="I464" s="19"/>
    </row>
    <row r="465" spans="1:17" ht="28.35" customHeight="1" x14ac:dyDescent="0.25">
      <c r="A465" s="193" t="s">
        <v>117</v>
      </c>
      <c r="B465" s="194"/>
      <c r="C465" s="130">
        <f>C454+C395+C274+C144</f>
        <v>210</v>
      </c>
      <c r="D465" s="20">
        <v>100</v>
      </c>
      <c r="E465" s="21">
        <f>I144+I274+I395+I454</f>
        <v>5586</v>
      </c>
      <c r="F465" s="22">
        <v>100</v>
      </c>
      <c r="G465" s="178" t="s">
        <v>118</v>
      </c>
      <c r="H465" s="179"/>
      <c r="I465" s="19"/>
    </row>
    <row r="466" spans="1:17" ht="14.85" customHeight="1" x14ac:dyDescent="0.25">
      <c r="A466" s="162" t="s">
        <v>120</v>
      </c>
      <c r="B466" s="163"/>
      <c r="C466" s="166">
        <f>D454+D395+D274+D144</f>
        <v>106.97736305839753</v>
      </c>
      <c r="D466" s="166">
        <f>C466/C465*100</f>
        <v>50.941601456379772</v>
      </c>
      <c r="E466" s="167">
        <f>K144+K274+K395+K454</f>
        <v>2866</v>
      </c>
      <c r="F466" s="184">
        <f>E466/E465*100</f>
        <v>51.306838524883638</v>
      </c>
      <c r="G466" s="197" t="s">
        <v>121</v>
      </c>
      <c r="H466" s="198"/>
      <c r="I466" s="19"/>
      <c r="Q466" s="4"/>
    </row>
    <row r="467" spans="1:17" x14ac:dyDescent="0.25">
      <c r="A467" s="164" t="s">
        <v>122</v>
      </c>
      <c r="B467" s="165"/>
      <c r="C467" s="188"/>
      <c r="D467" s="166"/>
      <c r="E467" s="168"/>
      <c r="F467" s="185"/>
      <c r="G467" s="199"/>
      <c r="H467" s="200"/>
      <c r="I467" s="19"/>
      <c r="Q467" s="4"/>
    </row>
    <row r="468" spans="1:17" ht="25.35" customHeight="1" x14ac:dyDescent="0.25">
      <c r="A468" s="135" t="s">
        <v>123</v>
      </c>
      <c r="B468" s="136"/>
      <c r="C468" s="9">
        <f>C24+C35+C49+C55+C61+C72+C78+C88+C99+C113+C119+C125+C136+C142+C154+C165+C179+C190+C196+C202+C208+C218+C229+C243+C254+C260+C266+C272+C282+C293+C307+C318+C324+C330+C336++C344+C350+C364+C375+C381+C387+C393+C403+C409+C423+C434+C440+C446+C452</f>
        <v>74.5</v>
      </c>
      <c r="D468" s="129">
        <f>C468/C465*100</f>
        <v>35.476190476190474</v>
      </c>
      <c r="E468" s="10">
        <f>I24+I35+I49+I55+I61+I72+I78+I88+I99+I113+I119+I125+I136+I142+I154+I165+I179+I190+I196+I202+I208+I218+I229+I243+I254+I260+I266+I272+I282+I293+I307+I318+I324+I330+I336++I344+I350+I364+I375+I381+I387+I393+I403+I409+I423+I434+I440+I446+I452</f>
        <v>2033.5</v>
      </c>
      <c r="F468" s="132">
        <f>E468/E465*100</f>
        <v>36.403508771929829</v>
      </c>
      <c r="G468" s="195" t="s">
        <v>124</v>
      </c>
      <c r="H468" s="196"/>
      <c r="Q468" s="23"/>
    </row>
    <row r="469" spans="1:17" ht="27" customHeight="1" x14ac:dyDescent="0.25">
      <c r="A469" s="135" t="s">
        <v>125</v>
      </c>
      <c r="B469" s="136"/>
      <c r="C469" s="9">
        <f>C33+C97+C163+C227+C291+C348+C407</f>
        <v>35.5</v>
      </c>
      <c r="D469" s="129">
        <f>C469/C465*100</f>
        <v>16.904761904761905</v>
      </c>
      <c r="E469" s="117">
        <f>I33+I97+I163+I227+I291+I348+I407</f>
        <v>915</v>
      </c>
      <c r="F469" s="9">
        <f>E469/E465*100</f>
        <v>16.380236305048335</v>
      </c>
      <c r="G469" s="137"/>
      <c r="H469" s="138"/>
      <c r="Q469" s="4"/>
    </row>
    <row r="470" spans="1:17" x14ac:dyDescent="0.25">
      <c r="A470" s="162" t="s">
        <v>126</v>
      </c>
      <c r="B470" s="163"/>
      <c r="C470" s="160">
        <f>F144+F274+F395+F454</f>
        <v>69.400000000000006</v>
      </c>
      <c r="D470" s="166">
        <f>C470/C465*100</f>
        <v>33.047619047619051</v>
      </c>
      <c r="E470" s="167">
        <f>J144+J274+J395+J454</f>
        <v>1952</v>
      </c>
      <c r="F470" s="160">
        <f>E470/E465*100</f>
        <v>34.944504117436445</v>
      </c>
      <c r="G470" s="169"/>
      <c r="H470" s="170"/>
      <c r="I470" s="19"/>
      <c r="J470" s="24"/>
      <c r="K470" s="177"/>
      <c r="L470" s="177"/>
      <c r="M470" s="177"/>
      <c r="N470" s="25"/>
    </row>
    <row r="471" spans="1:17" x14ac:dyDescent="0.25">
      <c r="A471" s="164" t="s">
        <v>127</v>
      </c>
      <c r="B471" s="165"/>
      <c r="C471" s="161"/>
      <c r="D471" s="166"/>
      <c r="E471" s="168"/>
      <c r="F471" s="161"/>
      <c r="G471" s="171"/>
      <c r="H471" s="172"/>
      <c r="I471" s="19"/>
      <c r="J471" s="24"/>
      <c r="K471" s="177"/>
      <c r="L471" s="177"/>
      <c r="M471" s="177"/>
      <c r="N471" s="25"/>
    </row>
    <row r="472" spans="1:17" ht="14.85" customHeight="1" x14ac:dyDescent="0.25">
      <c r="A472" s="162" t="s">
        <v>128</v>
      </c>
      <c r="B472" s="163"/>
      <c r="C472" s="160">
        <f>+C19+C63+C64+C65+C66+C67+C83</f>
        <v>6</v>
      </c>
      <c r="D472" s="160">
        <f>C472/C465*100</f>
        <v>2.8571428571428572</v>
      </c>
      <c r="E472" s="160">
        <f>+I19+I63+I64+I65+I66+I67+I83</f>
        <v>162.5</v>
      </c>
      <c r="F472" s="160">
        <f>E472/E465*100</f>
        <v>2.9090583601861795</v>
      </c>
      <c r="G472" s="173" t="s">
        <v>129</v>
      </c>
      <c r="H472" s="174"/>
      <c r="I472" s="19"/>
      <c r="J472" s="24"/>
      <c r="K472" s="177"/>
      <c r="L472" s="177"/>
      <c r="M472" s="177"/>
      <c r="N472" s="25"/>
    </row>
    <row r="473" spans="1:17" x14ac:dyDescent="0.25">
      <c r="A473" s="164" t="s">
        <v>130</v>
      </c>
      <c r="B473" s="165"/>
      <c r="C473" s="161"/>
      <c r="D473" s="161"/>
      <c r="E473" s="161"/>
      <c r="F473" s="161"/>
      <c r="G473" s="175"/>
      <c r="H473" s="176"/>
      <c r="I473" s="19"/>
      <c r="J473" s="24"/>
      <c r="K473" s="25"/>
      <c r="L473" s="25"/>
      <c r="M473" s="25"/>
      <c r="N473" s="25"/>
    </row>
    <row r="474" spans="1:17" ht="26.85" customHeight="1" x14ac:dyDescent="0.25">
      <c r="A474" s="135" t="s">
        <v>131</v>
      </c>
      <c r="B474" s="136"/>
      <c r="C474" s="128">
        <f>+C18+C63+C64+C65+C66+C67+C83</f>
        <v>7</v>
      </c>
      <c r="D474" s="129">
        <f>C474/C465*100</f>
        <v>3.3333333333333335</v>
      </c>
      <c r="E474" s="128">
        <f>+I18+I63+I64+I65+I66+I67+I83</f>
        <v>202.5</v>
      </c>
      <c r="F474" s="130">
        <f>E474/E465*100</f>
        <v>3.6251342642320084</v>
      </c>
      <c r="G474" s="137" t="s">
        <v>132</v>
      </c>
      <c r="H474" s="138"/>
      <c r="I474" s="19"/>
      <c r="J474" s="24"/>
      <c r="K474" s="177"/>
      <c r="L474" s="177"/>
      <c r="M474" s="177"/>
      <c r="N474" s="25"/>
    </row>
    <row r="475" spans="1:17" ht="14.85" customHeight="1" x14ac:dyDescent="0.25">
      <c r="A475" s="162" t="s">
        <v>133</v>
      </c>
      <c r="B475" s="163"/>
      <c r="C475" s="160">
        <f>+C64+C63+C65+C66+C67+C83</f>
        <v>4</v>
      </c>
      <c r="D475" s="160">
        <f>C475/C465*100</f>
        <v>1.9047619047619049</v>
      </c>
      <c r="E475" s="160">
        <f>+I64+I63+I65+I66+I67+I83</f>
        <v>112.5</v>
      </c>
      <c r="F475" s="160">
        <f>E475/E465*100</f>
        <v>2.0139634801288939</v>
      </c>
      <c r="G475" s="173" t="s">
        <v>134</v>
      </c>
      <c r="H475" s="174"/>
      <c r="I475" s="19"/>
      <c r="J475" s="24"/>
      <c r="K475" s="25"/>
      <c r="L475" s="25"/>
      <c r="M475" s="25"/>
      <c r="N475" s="25"/>
    </row>
    <row r="476" spans="1:17" x14ac:dyDescent="0.25">
      <c r="A476" s="164" t="s">
        <v>135</v>
      </c>
      <c r="B476" s="165"/>
      <c r="C476" s="161"/>
      <c r="D476" s="161"/>
      <c r="E476" s="161"/>
      <c r="F476" s="161"/>
      <c r="G476" s="175"/>
      <c r="H476" s="176"/>
      <c r="I476" s="19"/>
      <c r="J476" s="24"/>
      <c r="K476" s="25"/>
      <c r="L476" s="25"/>
      <c r="M476" s="25"/>
      <c r="N476" s="25"/>
    </row>
    <row r="477" spans="1:17" ht="42" customHeight="1" x14ac:dyDescent="0.25">
      <c r="A477" s="135" t="s">
        <v>136</v>
      </c>
      <c r="B477" s="136"/>
      <c r="C477" s="9">
        <f>C82+C148+C212+C278</f>
        <v>8</v>
      </c>
      <c r="D477" s="129">
        <f>C477/C465*100</f>
        <v>3.8095238095238098</v>
      </c>
      <c r="E477" s="26">
        <f>I82+I148+I212+I278</f>
        <v>240</v>
      </c>
      <c r="F477" s="9">
        <f>E477/E466*100</f>
        <v>8.3740404745289592</v>
      </c>
      <c r="G477" s="137" t="s">
        <v>137</v>
      </c>
      <c r="H477" s="138"/>
      <c r="I477" s="19"/>
      <c r="J477" s="24"/>
      <c r="K477" s="25"/>
      <c r="L477" s="25"/>
      <c r="M477" s="25"/>
      <c r="N477" s="25"/>
    </row>
    <row r="478" spans="1:17" x14ac:dyDescent="0.25">
      <c r="A478" s="135" t="s">
        <v>138</v>
      </c>
      <c r="B478" s="136"/>
      <c r="C478" s="9">
        <f>C213</f>
        <v>0</v>
      </c>
      <c r="D478" s="129">
        <f>C478/C465*100</f>
        <v>0</v>
      </c>
      <c r="E478" s="26">
        <f>I213</f>
        <v>30</v>
      </c>
      <c r="F478" s="9">
        <f>E478/E465*100</f>
        <v>0.53705692803437166</v>
      </c>
      <c r="G478" s="137" t="s">
        <v>139</v>
      </c>
      <c r="H478" s="138"/>
      <c r="I478" s="19"/>
    </row>
    <row r="479" spans="1:17" ht="28.35" customHeight="1" x14ac:dyDescent="0.25">
      <c r="A479" s="135" t="s">
        <v>141</v>
      </c>
      <c r="B479" s="136"/>
      <c r="C479" s="130">
        <f>C358+C416</f>
        <v>15</v>
      </c>
      <c r="D479" s="128">
        <f>C479/C465*100</f>
        <v>7.1428571428571423</v>
      </c>
      <c r="E479" s="21">
        <f>I358+I416</f>
        <v>375</v>
      </c>
      <c r="F479" s="130">
        <f>E479/E465*100</f>
        <v>6.7132116004296458</v>
      </c>
      <c r="G479" s="137" t="s">
        <v>142</v>
      </c>
      <c r="H479" s="138"/>
      <c r="I479" s="19"/>
      <c r="J479" s="27"/>
      <c r="K479" s="27"/>
      <c r="L479" s="27"/>
      <c r="M479" s="27"/>
      <c r="N479" s="28"/>
    </row>
    <row r="480" spans="1:17" ht="22.35" customHeight="1" thickBot="1" x14ac:dyDescent="0.3">
      <c r="A480" s="150" t="s">
        <v>143</v>
      </c>
      <c r="B480" s="151"/>
      <c r="C480" s="29">
        <f>C76+C140+C206+C270+C334+C391+C450</f>
        <v>8</v>
      </c>
      <c r="D480" s="30">
        <f>C480/C465*100</f>
        <v>3.8095238095238098</v>
      </c>
      <c r="E480" s="29">
        <f>I76+I140+I206+I270+I334+I391+I450</f>
        <v>240</v>
      </c>
      <c r="F480" s="29">
        <f>240/E465*100</f>
        <v>4.2964554242749733</v>
      </c>
      <c r="G480" s="152" t="s">
        <v>144</v>
      </c>
      <c r="H480" s="153"/>
      <c r="J480" s="31"/>
      <c r="K480" s="23"/>
      <c r="L480" s="31"/>
      <c r="M480" s="19"/>
      <c r="N480" s="19"/>
    </row>
    <row r="482" spans="1:4" ht="15.75" thickBot="1" x14ac:dyDescent="0.3"/>
    <row r="483" spans="1:4" ht="15.75" x14ac:dyDescent="0.25">
      <c r="A483" s="32" t="s">
        <v>110</v>
      </c>
      <c r="B483" s="154" t="s">
        <v>113</v>
      </c>
      <c r="C483" s="155"/>
      <c r="D483" s="33"/>
    </row>
    <row r="484" spans="1:4" x14ac:dyDescent="0.25">
      <c r="A484" s="34" t="s">
        <v>114</v>
      </c>
      <c r="B484" s="156"/>
      <c r="C484" s="157"/>
      <c r="D484" s="35"/>
    </row>
    <row r="485" spans="1:4" x14ac:dyDescent="0.25">
      <c r="A485" s="36" t="s">
        <v>116</v>
      </c>
      <c r="B485" s="158"/>
      <c r="C485" s="159"/>
      <c r="D485" s="24"/>
    </row>
    <row r="486" spans="1:4" x14ac:dyDescent="0.25">
      <c r="A486" s="141" t="s">
        <v>119</v>
      </c>
      <c r="B486" s="142"/>
      <c r="C486" s="143"/>
      <c r="D486" s="37"/>
    </row>
    <row r="487" spans="1:4" ht="14.85" customHeight="1" x14ac:dyDescent="0.25">
      <c r="A487" s="38" t="str">
        <f>IF(B7=0,"",B7)</f>
        <v>nauk rolniczych, leśnych i weterynaryjnych</v>
      </c>
      <c r="B487" s="144">
        <f>IF('Pola wyboru'!D87=0,"",'Pola wyboru'!D87/C455)</f>
        <v>100</v>
      </c>
      <c r="C487" s="145"/>
      <c r="D487" s="4"/>
    </row>
    <row r="488" spans="1:4" ht="14.85" customHeight="1" x14ac:dyDescent="0.25">
      <c r="A488" s="39" t="str">
        <f>IF(B8=0,"",B8)</f>
        <v/>
      </c>
      <c r="B488" s="146" t="str">
        <f>IF('Pola wyboru'!E87=0,"",'Pola wyboru'!E87/C455)</f>
        <v/>
      </c>
      <c r="C488" s="147"/>
      <c r="D488" s="4"/>
    </row>
    <row r="489" spans="1:4" ht="14.85" customHeight="1" x14ac:dyDescent="0.25">
      <c r="A489" s="40" t="str">
        <f>IF(B9=0,"",B9)</f>
        <v/>
      </c>
      <c r="B489" s="148" t="str">
        <f>IF('Pola wyboru'!F87=0,"",'Pola wyboru'!F87/C455)</f>
        <v/>
      </c>
      <c r="C489" s="149"/>
      <c r="D489" s="4"/>
    </row>
    <row r="490" spans="1:4" ht="15.75" thickBot="1" x14ac:dyDescent="0.3">
      <c r="A490" s="41" t="s">
        <v>140</v>
      </c>
      <c r="B490" s="139">
        <f>SUM(B487:C489)</f>
        <v>100</v>
      </c>
      <c r="C490" s="140"/>
      <c r="D490" s="42"/>
    </row>
    <row r="493" spans="1:4" ht="81.599999999999994" customHeight="1" x14ac:dyDescent="0.25"/>
  </sheetData>
  <sheetProtection formatCells="0" formatColumns="0" formatRows="0"/>
  <protectedRanges>
    <protectedRange sqref="A442:C443 G442:H443 M442:M443 O442:Q443 V442:X443 A448:C449 G448:H449 M448:M449 O448:Q449 V448:X449" name="sem7c"/>
    <protectedRange sqref="A411:C420 G411:H420 M411:M420 O411:Q420 S411:S416 V411:X420 A425:C431 G425:H431 M425:M431 O425:Q431 S425:S426 V425:X431 A437:C437 G436:H437 M436:M437 O436:Q437 S436 V436:X437 B436:C436" name="sem7b"/>
    <protectedRange sqref="A366:C372 G366:H372 M366:M372 O366:Q372 V366:X372 A377:C378 G377:H378 M377:M378 O377:Q378 S377 V377:X378 A383:C384 G383:H384 M383:M384 O383:Q384 V383:X384 A436" name="sem6b"/>
    <protectedRange sqref="A320:C321 G320:H321 M320:M321 O320:Q321 V320:X321 A326:C327 G326:H327 M326:M327 O326:Q327 V326:X327 A332:C333 G332:H333 M332:M333 O332:Q333 V332:X333" name="sem5c"/>
    <protectedRange sqref="A262:C263 G262:H263 M262:M263 O262:Q263 V262:X263 A268:C269 G268:H269 M268:M269 O268:Q269 V268:X269 A278:C279 G278:H279 M278:M279 O278:Q279 S278 V278:X279 A284:C290 G284:H290 M284:M290 O284:Q290 V284:X290" name="sem4c5a"/>
    <protectedRange sqref="A204:C205 G204:H205 M204:M205 O204:Q205 V204:X205 A212:C215 G212:H215 M212:M215 O212:Q215 S212 V212:X215 A220:C226 G220:H226 M220:M226 O220:Q226 S220:S221 V220:X226" name="sem3c4a"/>
    <protectedRange sqref="A148:C151 G148:H151 M148:M151 O148:Q151 S148 V148:X151 A156:C162 G156:H162 M156:M162 O156:Q162 S156:S157 V156:X162 A167:C176 G167:H176 M167:M176 O167:Q176 S167:S170 V167:X176" name="sem3a"/>
    <protectedRange sqref="AB46 A101:C110 G101:H110 M101:M110 O101:Q110 S101:S107 V101:X110 A115:C116 G115:H116 M115:M116 O115:Q116 V115:X116 A121:C122 G121:H122 M121:M122 O121:Q122" name="sem2b"/>
    <protectedRange sqref="A74:C75 G74:H75 M74:M75 O74:Q75 V74:X75 A82:C85 G82:H85 M82:M85 O82:Q85 S82:S83 V82:X85 A90:C96 G90:H96 M90:M96 O90:Q96 S90:S91 V90:X96" name="sem1c2a"/>
    <protectedRange sqref="B1:N9" name="Nagłówek"/>
    <protectedRange sqref="A18:C21 G18:H21 M18:M21 O18:Q21 S18:S21 V18:X21 A26:C32 G26:H32 M26:M32 O26:Q32 V26:X32 A37:C46 G37:H46 M37:M46 O37:Q46 V37:X46 S26:S32 S37:S46 S51:S52 S57:S58 S68:S69 S74:S75 S84:S85 S92:S96 S108:S110 S115:S116 S121:S122 S127:S133 S138:S139 S149:S151 S158:S162 S171:S176 S185:S187 S192:S193 S198:S199 S204:S205 S213:S215 S222:S226 S236:S240 S247:S251 S256:S257 S262:S263 S268:S269 S279 S284:S290 S301:S304 S312:S315 S320:S321 S326:S327 S332:S333 S340:S341 S346:S347 S359:S361 S366:S372 S378 S383:S384 S390 S399:S400 S405:S406 S417:S420 S427:S431 S437 S442:S443 S448:S449" name="sem1a"/>
    <protectedRange sqref="A51:C52 G51:H52 M51:M52 O51:Q52 V51:X52 A57:C58 G57:H58 M57:M58 O57:Q58 V57:X58 A63:C69 G63:H69 M63:M69 O63:Q69 S63:S67 V63:X69" name="sem1b"/>
    <protectedRange sqref="V121:X122 A127:C133 G127:H133 M127:M133 O127:Q133 V127:X133 A138:C139 G138:H139 M138:M139 O138:Q139 V138:X139" name="sem2c"/>
    <protectedRange sqref="A181:C187 G181:H187 M181:M187 O181:Q187 S181:S184 V181:X187 A192:C193 G192:H193 M192:M193 O192:Q193 V192:X193 A198:C199 G198:H199 M198:M199 O198:Q199 V198:X199" name="sem3b"/>
    <protectedRange sqref="A231:C240 G231:H240 M231:M240 O231:Q240 S231:S235 V231:X240 A245:C251 G245:H251 M245:M251 O245:Q251 S245:S246 V245:X251 A256:C257 G256:H257 M256:M257 O256:Q257 V256:X257" name="sem4b"/>
    <protectedRange sqref="A284:C290 G284:H290 M284:M290 O284:Q290 V284:X290 A295:C304 G295:H304 M295:M304 O295:Q304 S295:S300 V295:X304 A309:C315 G309:H315 M309:M315 O309:Q315 S309:S311 V309:X315" name="sem5b"/>
    <protectedRange sqref="A340:C341 G340:H341 M340:M341 O340:Q341 V340:X341 A346:C347 G346:H347 M346:M347 O346:Q347 V346:X347 A352:C361 G352:H361 M352:M361 O352:Q361 S352:S358 V352:X361" name="sem6a"/>
    <protectedRange sqref="A389:C390 G389:H390 M389:M390 O389:Q390 V389:X390 A399:C400 M399:M400 O399:Q400 V399:X400 A405:C406 G405:H406 G399:H400 M405:M406 O405:Q406 V405:X406 S389 U389" name="sem6c7a"/>
    <protectedRange sqref="T18:T21 T26:T32 T37:T46 T51:T52 T57:T58 T63:T69 T74:T75 T82:T85 T90:T96 T101:T110 T115:T116 T121:T122 T127:T133 T138:T139 T148:T151 T156:T162 T167:T176 T181:T187 T192:T193 T198:T199 T204:T205 T212:T215 T220:T226 T231:T240 T245:T251 T256:T257 T262:T263 T268:T269 T284:T290 T278:T279 T295:T304 T309:T315 T320:T321 T326:T327 T332:T333 T340:T341 T346:T347 T352:T361 T366:T372 T377:T378 T383:T384 T389:T390 T399:T400 T405:T406 T411:T420 T425:T431 T436:T437 T442:T443 T448:T449" name="sem1a_1"/>
  </protectedRanges>
  <mergeCells count="160">
    <mergeCell ref="I11:I14"/>
    <mergeCell ref="R11:T12"/>
    <mergeCell ref="B4:M4"/>
    <mergeCell ref="I10:T10"/>
    <mergeCell ref="M13:M14"/>
    <mergeCell ref="K12:K14"/>
    <mergeCell ref="Q12:Q14"/>
    <mergeCell ref="A62:X62"/>
    <mergeCell ref="A73:X73"/>
    <mergeCell ref="A50:X50"/>
    <mergeCell ref="A56:X56"/>
    <mergeCell ref="A36:X36"/>
    <mergeCell ref="A7:A9"/>
    <mergeCell ref="B6:L6"/>
    <mergeCell ref="B7:G7"/>
    <mergeCell ref="B8:G8"/>
    <mergeCell ref="B9:G9"/>
    <mergeCell ref="A10:A14"/>
    <mergeCell ref="B10:B14"/>
    <mergeCell ref="P1:X5"/>
    <mergeCell ref="B1:M1"/>
    <mergeCell ref="B2:M2"/>
    <mergeCell ref="B3:M3"/>
    <mergeCell ref="X12:X14"/>
    <mergeCell ref="L13:L14"/>
    <mergeCell ref="C10:F10"/>
    <mergeCell ref="B5:L5"/>
    <mergeCell ref="K11:Q11"/>
    <mergeCell ref="R13:T13"/>
    <mergeCell ref="A80:X80"/>
    <mergeCell ref="A81:X81"/>
    <mergeCell ref="A89:X89"/>
    <mergeCell ref="A100:X100"/>
    <mergeCell ref="A15:X15"/>
    <mergeCell ref="A16:X16"/>
    <mergeCell ref="A25:X25"/>
    <mergeCell ref="A17:X17"/>
    <mergeCell ref="W12:W14"/>
    <mergeCell ref="V12:V14"/>
    <mergeCell ref="U10:U14"/>
    <mergeCell ref="V10:X11"/>
    <mergeCell ref="C11:C14"/>
    <mergeCell ref="G10:G14"/>
    <mergeCell ref="J11:J14"/>
    <mergeCell ref="H10:H14"/>
    <mergeCell ref="N13:P13"/>
    <mergeCell ref="L12:P12"/>
    <mergeCell ref="D11:D14"/>
    <mergeCell ref="E11:E14"/>
    <mergeCell ref="F11:F14"/>
    <mergeCell ref="A180:X180"/>
    <mergeCell ref="A114:X114"/>
    <mergeCell ref="A120:X120"/>
    <mergeCell ref="A126:X126"/>
    <mergeCell ref="A137:X137"/>
    <mergeCell ref="A145:X145"/>
    <mergeCell ref="A219:X219"/>
    <mergeCell ref="A230:X230"/>
    <mergeCell ref="A244:X244"/>
    <mergeCell ref="A146:X146"/>
    <mergeCell ref="A147:X147"/>
    <mergeCell ref="A155:X155"/>
    <mergeCell ref="A166:X166"/>
    <mergeCell ref="A255:X255"/>
    <mergeCell ref="A261:X261"/>
    <mergeCell ref="A191:X191"/>
    <mergeCell ref="A197:X197"/>
    <mergeCell ref="A203:X203"/>
    <mergeCell ref="A210:X210"/>
    <mergeCell ref="A211:X211"/>
    <mergeCell ref="A294:X294"/>
    <mergeCell ref="A308:X308"/>
    <mergeCell ref="A319:X319"/>
    <mergeCell ref="A325:X325"/>
    <mergeCell ref="A331:X331"/>
    <mergeCell ref="A267:X267"/>
    <mergeCell ref="A275:X275"/>
    <mergeCell ref="A276:X276"/>
    <mergeCell ref="A277:X277"/>
    <mergeCell ref="A283:X283"/>
    <mergeCell ref="A376:X376"/>
    <mergeCell ref="A398:X398"/>
    <mergeCell ref="A447:X447"/>
    <mergeCell ref="A404:X404"/>
    <mergeCell ref="A410:X410"/>
    <mergeCell ref="A424:X424"/>
    <mergeCell ref="A435:X435"/>
    <mergeCell ref="A441:X441"/>
    <mergeCell ref="K472:M472"/>
    <mergeCell ref="G474:H474"/>
    <mergeCell ref="K474:M474"/>
    <mergeCell ref="C462:D462"/>
    <mergeCell ref="E462:F462"/>
    <mergeCell ref="G462:H464"/>
    <mergeCell ref="A382:X382"/>
    <mergeCell ref="A388:X388"/>
    <mergeCell ref="A396:X396"/>
    <mergeCell ref="A397:X397"/>
    <mergeCell ref="A338:X338"/>
    <mergeCell ref="A339:X339"/>
    <mergeCell ref="A345:X345"/>
    <mergeCell ref="A351:X351"/>
    <mergeCell ref="A365:X365"/>
    <mergeCell ref="K470:M470"/>
    <mergeCell ref="K471:M471"/>
    <mergeCell ref="G465:H465"/>
    <mergeCell ref="D463:D464"/>
    <mergeCell ref="E463:E464"/>
    <mergeCell ref="A469:B469"/>
    <mergeCell ref="A470:B470"/>
    <mergeCell ref="D466:D467"/>
    <mergeCell ref="E466:E467"/>
    <mergeCell ref="F466:F467"/>
    <mergeCell ref="C470:C471"/>
    <mergeCell ref="A464:B464"/>
    <mergeCell ref="C463:C464"/>
    <mergeCell ref="C466:C467"/>
    <mergeCell ref="F463:F464"/>
    <mergeCell ref="A462:B463"/>
    <mergeCell ref="A466:B466"/>
    <mergeCell ref="A467:B467"/>
    <mergeCell ref="A468:B468"/>
    <mergeCell ref="A465:B465"/>
    <mergeCell ref="A471:B471"/>
    <mergeCell ref="G468:H468"/>
    <mergeCell ref="G469:H469"/>
    <mergeCell ref="G466:H467"/>
    <mergeCell ref="D472:D473"/>
    <mergeCell ref="E472:E473"/>
    <mergeCell ref="F472:F473"/>
    <mergeCell ref="D470:D471"/>
    <mergeCell ref="E470:E471"/>
    <mergeCell ref="F470:F471"/>
    <mergeCell ref="G470:H471"/>
    <mergeCell ref="G472:H473"/>
    <mergeCell ref="A472:B472"/>
    <mergeCell ref="A473:B473"/>
    <mergeCell ref="C472:C473"/>
    <mergeCell ref="A474:B474"/>
    <mergeCell ref="G477:H477"/>
    <mergeCell ref="G478:H478"/>
    <mergeCell ref="B490:C490"/>
    <mergeCell ref="A486:C486"/>
    <mergeCell ref="B487:C487"/>
    <mergeCell ref="B488:C488"/>
    <mergeCell ref="B489:C489"/>
    <mergeCell ref="A479:B479"/>
    <mergeCell ref="A480:B480"/>
    <mergeCell ref="G480:H480"/>
    <mergeCell ref="B483:C485"/>
    <mergeCell ref="A477:B477"/>
    <mergeCell ref="A478:B478"/>
    <mergeCell ref="C475:C476"/>
    <mergeCell ref="A475:B475"/>
    <mergeCell ref="A476:B476"/>
    <mergeCell ref="G479:H479"/>
    <mergeCell ref="D475:D476"/>
    <mergeCell ref="E475:E476"/>
    <mergeCell ref="F475:F476"/>
    <mergeCell ref="G475:H476"/>
  </mergeCells>
  <dataValidations count="4">
    <dataValidation type="list" allowBlank="1" showInputMessage="1" showErrorMessage="1" sqref="B1">
      <formula1>Kierunek</formula1>
    </dataValidation>
    <dataValidation type="list" allowBlank="1" showInputMessage="1" showErrorMessage="1" sqref="B2">
      <formula1>Specjalność</formula1>
    </dataValidation>
    <dataValidation allowBlank="1" showInputMessage="1" showErrorMessage="1" sqref="V12:X14"/>
    <dataValidation type="whole" allowBlank="1" showInputMessage="1" showErrorMessage="1" sqref="U18:U21 U26:U32 U37:U46 U51:U52 U57:U58 U63:U69 U74:U75 U82:U85 U90:U96 U101:U110 U115:U116 U121:U122 U127:U133 U138:U139 U148:U151 U156:U162 U167:U176 U181:U187 U192:U193 U198:U199 U204:U205 U212:U215 U220:U226 U231:U240 U245:U251 U256:U257 U262:U263 U268:U269 U278:U279 U284:U290 U295:U304 U309:U315 U320:U321 U326:U327 U332:U333 U340:U341 U346:U347 U352:U361 U366:U372 U377:U378 U383:U384 U390 U399:U400 U405:U406 U411:U420 U425:U431 U436:U437 U442:U443 U448:U449">
      <formula1>25</formula1>
      <formula2>30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'Pola wyboru'!$D$3:$D$4</xm:f>
          </x14:formula1>
          <xm:sqref>H18:H21 H37:H46 H51:H52 H57:H58 H352:H361 H26:H32 H63:H69 H74:H75 H101:H110 H115:H116 H121:H122 H82:H85 H90:H96 H127:H133 H366:H372 H377:H378 H340:H341 H346:H347 H383:H384 H389:H390 H138:H139 H167:H176 H181:H187 H192:H193 H148:H151 H156:H162 H198:H199 H204:H205 H220:H226 H245:H251 H256:H257 H212:H215 H448:H449 H262:H263 H268:H269 H295:H304 H309:H315 H320:H321 H278:H279 H284:H290 H326:H327 H332:H333 H411:H420 H425:H431 H436:H437 H399:H400 H405:H406 H442:H443 H231:H240</xm:sqref>
        </x14:dataValidation>
        <x14:dataValidation type="list" allowBlank="1" showInputMessage="1" showErrorMessage="1">
          <x14:formula1>
            <xm:f>'Pola wyboru'!$B$3:$B$5</xm:f>
          </x14:formula1>
          <xm:sqref>G18:G21 G37:G46 G51:G52 G57:G58 G352:G361 G26:G32 G63:G69 G74:G75 G101:G110 G115:G116 G121:G122 G82:G85 G90:G96 G127:G133 G366:G372 G377:G378 G340:G341 G346:G347 G383:G384 G389:G390 G138:G139 G167:G176 G181:G187 G192:G193 G148:G151 G156:G162 G198:G199 G204:G205 G220:G226 G245:G251 G256:G257 G212:G215 G448:G449 G262:G263 G268:G269 G295:G304 G309:G315 G320:G321 G278:G279 G284:G290 G326:G327 G332:G333 G411:G420 G425:G431 G436:G437 G399:G400 G405:G406 G442:G443 G231:G240</xm:sqref>
        </x14:dataValidation>
        <x14:dataValidation type="list" allowBlank="1" showInputMessage="1" showErrorMessage="1">
          <x14:formula1>
            <xm:f>'Pola wyboru'!$B$10:$B$11</xm:f>
          </x14:formula1>
          <xm:sqref>B3</xm:sqref>
        </x14:dataValidation>
        <x14:dataValidation type="list" allowBlank="1" showInputMessage="1" showErrorMessage="1">
          <x14:formula1>
            <xm:f>'Pola wyboru'!$F$3:$F$7</xm:f>
          </x14:formula1>
          <xm:sqref>B7:B9</xm:sqref>
        </x14:dataValidation>
        <x14:dataValidation type="list" allowBlank="1" showInputMessage="1" showErrorMessage="1">
          <x14:formula1>
            <xm:f>'Pola wyboru'!$D$10:$D$11</xm:f>
          </x14:formula1>
          <xm:sqref>B4:M4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32"/>
  <sheetViews>
    <sheetView view="pageBreakPreview" topLeftCell="A4" zoomScale="140" zoomScaleNormal="100" zoomScaleSheetLayoutView="140" workbookViewId="0">
      <selection activeCell="B6" sqref="B6:B7"/>
    </sheetView>
  </sheetViews>
  <sheetFormatPr defaultRowHeight="15" x14ac:dyDescent="0.25"/>
  <cols>
    <col min="1" max="1" width="15.85546875" style="67" customWidth="1"/>
    <col min="2" max="2" width="63.42578125" customWidth="1"/>
  </cols>
  <sheetData>
    <row r="1" spans="1:2" ht="46.35" customHeight="1" x14ac:dyDescent="0.25">
      <c r="A1" s="290" t="s">
        <v>210</v>
      </c>
      <c r="B1" s="291"/>
    </row>
    <row r="2" spans="1:2" ht="15.75" thickBot="1" x14ac:dyDescent="0.3">
      <c r="A2" s="292"/>
      <c r="B2" s="292"/>
    </row>
    <row r="3" spans="1:2" ht="15.75" thickBot="1" x14ac:dyDescent="0.3">
      <c r="A3" s="59" t="s">
        <v>211</v>
      </c>
      <c r="B3" s="60" t="s">
        <v>212</v>
      </c>
    </row>
    <row r="4" spans="1:2" x14ac:dyDescent="0.25">
      <c r="A4" s="293" t="s">
        <v>213</v>
      </c>
      <c r="B4" s="61" t="s">
        <v>214</v>
      </c>
    </row>
    <row r="5" spans="1:2" x14ac:dyDescent="0.25">
      <c r="A5" s="289"/>
      <c r="B5" s="62" t="s">
        <v>215</v>
      </c>
    </row>
    <row r="6" spans="1:2" x14ac:dyDescent="0.25">
      <c r="A6" s="289" t="s">
        <v>216</v>
      </c>
      <c r="B6" s="63" t="s">
        <v>217</v>
      </c>
    </row>
    <row r="7" spans="1:2" x14ac:dyDescent="0.25">
      <c r="A7" s="289"/>
      <c r="B7" s="64" t="s">
        <v>218</v>
      </c>
    </row>
    <row r="8" spans="1:2" x14ac:dyDescent="0.25">
      <c r="A8" s="289" t="s">
        <v>219</v>
      </c>
      <c r="B8" s="64" t="s">
        <v>220</v>
      </c>
    </row>
    <row r="9" spans="1:2" x14ac:dyDescent="0.25">
      <c r="A9" s="289"/>
      <c r="B9" s="64" t="s">
        <v>221</v>
      </c>
    </row>
    <row r="10" spans="1:2" x14ac:dyDescent="0.25">
      <c r="A10" s="289" t="s">
        <v>222</v>
      </c>
      <c r="B10" s="64" t="s">
        <v>223</v>
      </c>
    </row>
    <row r="11" spans="1:2" ht="30" x14ac:dyDescent="0.25">
      <c r="A11" s="289"/>
      <c r="B11" s="64" t="s">
        <v>224</v>
      </c>
    </row>
    <row r="12" spans="1:2" ht="30" x14ac:dyDescent="0.25">
      <c r="A12" s="289"/>
      <c r="B12" s="64" t="s">
        <v>225</v>
      </c>
    </row>
    <row r="13" spans="1:2" x14ac:dyDescent="0.25">
      <c r="A13" s="289" t="s">
        <v>226</v>
      </c>
      <c r="B13" s="64" t="s">
        <v>227</v>
      </c>
    </row>
    <row r="14" spans="1:2" x14ac:dyDescent="0.25">
      <c r="A14" s="289"/>
      <c r="B14" s="64" t="s">
        <v>228</v>
      </c>
    </row>
    <row r="15" spans="1:2" x14ac:dyDescent="0.25">
      <c r="A15" s="289"/>
      <c r="B15" s="63" t="s">
        <v>229</v>
      </c>
    </row>
    <row r="16" spans="1:2" x14ac:dyDescent="0.25">
      <c r="A16" s="289" t="s">
        <v>230</v>
      </c>
      <c r="B16" s="64" t="s">
        <v>231</v>
      </c>
    </row>
    <row r="17" spans="1:2" x14ac:dyDescent="0.25">
      <c r="A17" s="289"/>
      <c r="B17" s="64" t="s">
        <v>232</v>
      </c>
    </row>
    <row r="18" spans="1:2" ht="30" x14ac:dyDescent="0.25">
      <c r="A18" s="289"/>
      <c r="B18" s="64" t="s">
        <v>233</v>
      </c>
    </row>
    <row r="19" spans="1:2" x14ac:dyDescent="0.25">
      <c r="A19" s="289" t="s">
        <v>234</v>
      </c>
      <c r="B19" s="63" t="s">
        <v>235</v>
      </c>
    </row>
    <row r="20" spans="1:2" x14ac:dyDescent="0.25">
      <c r="A20" s="289"/>
      <c r="B20" s="64" t="s">
        <v>236</v>
      </c>
    </row>
    <row r="21" spans="1:2" x14ac:dyDescent="0.25">
      <c r="A21" s="289" t="s">
        <v>237</v>
      </c>
      <c r="B21" s="63" t="s">
        <v>238</v>
      </c>
    </row>
    <row r="22" spans="1:2" ht="30" x14ac:dyDescent="0.25">
      <c r="A22" s="289"/>
      <c r="B22" s="65" t="s">
        <v>239</v>
      </c>
    </row>
    <row r="23" spans="1:2" ht="30" x14ac:dyDescent="0.25">
      <c r="A23" s="289" t="s">
        <v>240</v>
      </c>
      <c r="B23" s="64" t="s">
        <v>241</v>
      </c>
    </row>
    <row r="24" spans="1:2" x14ac:dyDescent="0.25">
      <c r="A24" s="289"/>
      <c r="B24" s="64" t="s">
        <v>242</v>
      </c>
    </row>
    <row r="25" spans="1:2" x14ac:dyDescent="0.25">
      <c r="A25" s="289"/>
      <c r="B25" s="64" t="s">
        <v>243</v>
      </c>
    </row>
    <row r="26" spans="1:2" x14ac:dyDescent="0.25">
      <c r="A26" s="289" t="s">
        <v>244</v>
      </c>
      <c r="B26" s="64" t="s">
        <v>245</v>
      </c>
    </row>
    <row r="27" spans="1:2" ht="30" x14ac:dyDescent="0.25">
      <c r="A27" s="289"/>
      <c r="B27" s="62" t="s">
        <v>246</v>
      </c>
    </row>
    <row r="28" spans="1:2" x14ac:dyDescent="0.25">
      <c r="A28" s="289"/>
      <c r="B28" s="64" t="s">
        <v>247</v>
      </c>
    </row>
    <row r="29" spans="1:2" x14ac:dyDescent="0.25">
      <c r="A29" s="289" t="s">
        <v>248</v>
      </c>
      <c r="B29" s="62" t="s">
        <v>249</v>
      </c>
    </row>
    <row r="30" spans="1:2" x14ac:dyDescent="0.25">
      <c r="A30" s="289"/>
      <c r="B30" s="62" t="s">
        <v>250</v>
      </c>
    </row>
    <row r="31" spans="1:2" x14ac:dyDescent="0.25">
      <c r="A31" s="294"/>
      <c r="B31" s="127" t="s">
        <v>260</v>
      </c>
    </row>
    <row r="32" spans="1:2" ht="15.75" thickBot="1" x14ac:dyDescent="0.3">
      <c r="A32" s="295"/>
      <c r="B32" s="66" t="s">
        <v>251</v>
      </c>
    </row>
  </sheetData>
  <mergeCells count="13">
    <mergeCell ref="A29:A32"/>
    <mergeCell ref="A13:A15"/>
    <mergeCell ref="A16:A18"/>
    <mergeCell ref="A19:A20"/>
    <mergeCell ref="A21:A22"/>
    <mergeCell ref="A23:A25"/>
    <mergeCell ref="A26:A28"/>
    <mergeCell ref="A10:A12"/>
    <mergeCell ref="A1:B1"/>
    <mergeCell ref="A2:B2"/>
    <mergeCell ref="A4:A5"/>
    <mergeCell ref="A6:A7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7"/>
  <sheetViews>
    <sheetView workbookViewId="0">
      <selection activeCell="D12" sqref="D12"/>
    </sheetView>
  </sheetViews>
  <sheetFormatPr defaultColWidth="8.85546875" defaultRowHeight="15" x14ac:dyDescent="0.25"/>
  <cols>
    <col min="1" max="1" width="8.85546875" style="2"/>
    <col min="2" max="2" width="14.5703125" style="2" bestFit="1" customWidth="1"/>
    <col min="3" max="7" width="8.85546875" style="2"/>
    <col min="8" max="8" width="22.42578125" style="2" bestFit="1" customWidth="1"/>
    <col min="9" max="9" width="29.85546875" style="2" bestFit="1" customWidth="1"/>
    <col min="10" max="10" width="10.5703125" style="2" customWidth="1"/>
    <col min="11" max="11" width="17.85546875" style="2" bestFit="1" customWidth="1"/>
    <col min="12" max="13" width="22.42578125" style="2" bestFit="1" customWidth="1"/>
    <col min="14" max="14" width="9.140625" style="2" bestFit="1" customWidth="1"/>
    <col min="15" max="16384" width="8.85546875" style="2"/>
  </cols>
  <sheetData>
    <row r="2" spans="2:14" x14ac:dyDescent="0.25">
      <c r="B2" s="43" t="s">
        <v>15</v>
      </c>
      <c r="C2" s="43"/>
      <c r="D2" s="43" t="s">
        <v>18</v>
      </c>
      <c r="E2" s="43"/>
      <c r="F2" s="43" t="s">
        <v>22</v>
      </c>
      <c r="H2" s="43"/>
      <c r="K2" s="44" t="s">
        <v>47</v>
      </c>
      <c r="L2" s="2" t="e">
        <f ca="1">OFFSET($L$11,1,0,COUNTA($L$12:$L$32),1)</f>
        <v>#VALUE!</v>
      </c>
    </row>
    <row r="3" spans="2:14" x14ac:dyDescent="0.25">
      <c r="B3" s="2" t="s">
        <v>16</v>
      </c>
      <c r="D3" s="2" t="s">
        <v>19</v>
      </c>
      <c r="K3" s="45" t="s">
        <v>56</v>
      </c>
      <c r="L3" s="2" t="e">
        <f ca="1">OFFSET($N$11,MATCH('RSKiD_I stopień'!$B$1,'Pola wyboru'!$M$12:$M$32,0),0,COUNTIF('Pola wyboru'!$M$12:$M$32,'RSKiD_I stopień'!$B$1),1)</f>
        <v>#VALUE!</v>
      </c>
    </row>
    <row r="4" spans="2:14" x14ac:dyDescent="0.25">
      <c r="B4" s="2" t="s">
        <v>17</v>
      </c>
      <c r="D4" s="2" t="s">
        <v>20</v>
      </c>
      <c r="F4" s="2" t="s">
        <v>23</v>
      </c>
      <c r="K4" s="44" t="s">
        <v>55</v>
      </c>
      <c r="L4" s="2" t="e">
        <f ca="1">OFFSET($J$10,MATCH('RSKiD_I stopień'!$B$1&amp;'RSKiD_I stopień'!$B$5,'Pola wyboru'!$H$11:$H$50&amp;'Pola wyboru'!$I$11:$I$50,0),0,COUNTIFS('Pola wyboru'!$H$11:$H$50,'RSKiD_I stopień'!$B$1,'Pola wyboru'!$I$11:$I$50,'RSKiD_I stopień'!$B$5),1)</f>
        <v>#VALUE!</v>
      </c>
    </row>
    <row r="5" spans="2:14" x14ac:dyDescent="0.25">
      <c r="B5" s="2" t="s">
        <v>21</v>
      </c>
      <c r="F5" s="2" t="s">
        <v>24</v>
      </c>
    </row>
    <row r="6" spans="2:14" x14ac:dyDescent="0.25">
      <c r="F6" s="2" t="s">
        <v>25</v>
      </c>
    </row>
    <row r="7" spans="2:14" x14ac:dyDescent="0.25">
      <c r="F7" s="2" t="s">
        <v>26</v>
      </c>
    </row>
    <row r="9" spans="2:14" x14ac:dyDescent="0.25">
      <c r="B9" s="43" t="s">
        <v>82</v>
      </c>
      <c r="D9" s="43" t="s">
        <v>150</v>
      </c>
    </row>
    <row r="10" spans="2:14" x14ac:dyDescent="0.25">
      <c r="B10" s="2" t="s">
        <v>87</v>
      </c>
      <c r="D10" s="2" t="s">
        <v>85</v>
      </c>
      <c r="H10" s="43" t="s">
        <v>47</v>
      </c>
      <c r="I10" s="43" t="s">
        <v>56</v>
      </c>
      <c r="J10" s="43" t="s">
        <v>55</v>
      </c>
      <c r="L10" s="43" t="s">
        <v>77</v>
      </c>
      <c r="M10" s="43" t="s">
        <v>78</v>
      </c>
    </row>
    <row r="11" spans="2:14" x14ac:dyDescent="0.25">
      <c r="B11" s="2" t="s">
        <v>88</v>
      </c>
      <c r="D11" s="2" t="s">
        <v>151</v>
      </c>
      <c r="H11" s="46" t="s">
        <v>48</v>
      </c>
      <c r="I11" s="47" t="s">
        <v>57</v>
      </c>
      <c r="J11" s="46" t="s">
        <v>59</v>
      </c>
      <c r="K11" s="48"/>
      <c r="L11" s="43" t="s">
        <v>47</v>
      </c>
      <c r="M11" s="43" t="s">
        <v>47</v>
      </c>
      <c r="N11" s="43" t="s">
        <v>56</v>
      </c>
    </row>
    <row r="12" spans="2:14" x14ac:dyDescent="0.25">
      <c r="H12" s="46" t="s">
        <v>48</v>
      </c>
      <c r="I12" s="2" t="s">
        <v>58</v>
      </c>
      <c r="J12" s="49" t="s">
        <v>60</v>
      </c>
      <c r="L12" s="46" t="s">
        <v>48</v>
      </c>
      <c r="M12" s="46" t="s">
        <v>48</v>
      </c>
      <c r="N12" s="47" t="s">
        <v>57</v>
      </c>
    </row>
    <row r="13" spans="2:14" ht="60" x14ac:dyDescent="0.25">
      <c r="H13" s="47" t="s">
        <v>54</v>
      </c>
      <c r="I13" s="50" t="s">
        <v>57</v>
      </c>
      <c r="J13" s="46" t="s">
        <v>59</v>
      </c>
      <c r="L13" s="47" t="s">
        <v>54</v>
      </c>
      <c r="M13" s="46" t="s">
        <v>48</v>
      </c>
      <c r="N13" s="50" t="s">
        <v>58</v>
      </c>
    </row>
    <row r="14" spans="2:14" ht="60" x14ac:dyDescent="0.25">
      <c r="H14" s="46" t="s">
        <v>52</v>
      </c>
      <c r="I14" s="2" t="s">
        <v>57</v>
      </c>
      <c r="J14" s="2" t="s">
        <v>61</v>
      </c>
      <c r="L14" s="46" t="s">
        <v>52</v>
      </c>
      <c r="M14" s="47" t="s">
        <v>54</v>
      </c>
      <c r="N14" s="50" t="s">
        <v>57</v>
      </c>
    </row>
    <row r="15" spans="2:14" x14ac:dyDescent="0.25">
      <c r="H15" s="46" t="s">
        <v>51</v>
      </c>
      <c r="I15" s="2" t="s">
        <v>57</v>
      </c>
      <c r="J15" s="2" t="s">
        <v>62</v>
      </c>
      <c r="L15" s="46" t="s">
        <v>51</v>
      </c>
      <c r="M15" s="46" t="s">
        <v>52</v>
      </c>
      <c r="N15" s="50" t="s">
        <v>57</v>
      </c>
    </row>
    <row r="16" spans="2:14" x14ac:dyDescent="0.25">
      <c r="H16" s="46" t="s">
        <v>51</v>
      </c>
      <c r="I16" s="2" t="s">
        <v>58</v>
      </c>
      <c r="J16" s="2" t="s">
        <v>67</v>
      </c>
      <c r="L16" s="46" t="s">
        <v>53</v>
      </c>
      <c r="M16" s="46" t="s">
        <v>51</v>
      </c>
      <c r="N16" s="50" t="s">
        <v>57</v>
      </c>
    </row>
    <row r="17" spans="8:14" x14ac:dyDescent="0.25">
      <c r="H17" s="46" t="s">
        <v>51</v>
      </c>
      <c r="I17" s="2" t="s">
        <v>58</v>
      </c>
      <c r="J17" s="2" t="s">
        <v>68</v>
      </c>
      <c r="L17" s="46" t="s">
        <v>50</v>
      </c>
      <c r="M17" s="46" t="s">
        <v>51</v>
      </c>
      <c r="N17" s="50" t="s">
        <v>58</v>
      </c>
    </row>
    <row r="18" spans="8:14" x14ac:dyDescent="0.25">
      <c r="H18" s="46" t="s">
        <v>51</v>
      </c>
      <c r="I18" s="2" t="s">
        <v>58</v>
      </c>
      <c r="J18" s="2" t="s">
        <v>66</v>
      </c>
      <c r="L18" s="46" t="s">
        <v>49</v>
      </c>
      <c r="M18" s="46" t="s">
        <v>53</v>
      </c>
      <c r="N18" s="50" t="s">
        <v>58</v>
      </c>
    </row>
    <row r="19" spans="8:14" x14ac:dyDescent="0.25">
      <c r="H19" s="46" t="s">
        <v>51</v>
      </c>
      <c r="I19" s="2" t="s">
        <v>58</v>
      </c>
      <c r="J19" s="2" t="s">
        <v>70</v>
      </c>
      <c r="L19" s="50"/>
      <c r="M19" s="46" t="s">
        <v>50</v>
      </c>
      <c r="N19" s="50" t="s">
        <v>57</v>
      </c>
    </row>
    <row r="20" spans="8:14" x14ac:dyDescent="0.25">
      <c r="H20" s="46" t="s">
        <v>51</v>
      </c>
      <c r="I20" s="2" t="s">
        <v>58</v>
      </c>
      <c r="J20" s="2" t="s">
        <v>69</v>
      </c>
      <c r="L20" s="50"/>
      <c r="M20" s="46" t="s">
        <v>50</v>
      </c>
      <c r="N20" s="50" t="s">
        <v>58</v>
      </c>
    </row>
    <row r="21" spans="8:14" x14ac:dyDescent="0.25">
      <c r="H21" s="46" t="s">
        <v>53</v>
      </c>
      <c r="I21" s="2" t="s">
        <v>58</v>
      </c>
      <c r="J21" s="2" t="s">
        <v>59</v>
      </c>
      <c r="L21" s="50"/>
      <c r="M21" s="46" t="s">
        <v>49</v>
      </c>
      <c r="N21" s="50" t="s">
        <v>57</v>
      </c>
    </row>
    <row r="22" spans="8:14" x14ac:dyDescent="0.25">
      <c r="H22" s="46" t="s">
        <v>50</v>
      </c>
      <c r="I22" s="2" t="s">
        <v>57</v>
      </c>
      <c r="J22" s="2" t="s">
        <v>59</v>
      </c>
      <c r="L22" s="50"/>
      <c r="M22" s="46" t="s">
        <v>49</v>
      </c>
      <c r="N22" s="50" t="s">
        <v>58</v>
      </c>
    </row>
    <row r="23" spans="8:14" x14ac:dyDescent="0.25">
      <c r="H23" s="46" t="s">
        <v>50</v>
      </c>
      <c r="I23" s="2" t="s">
        <v>57</v>
      </c>
      <c r="J23" s="2" t="s">
        <v>91</v>
      </c>
    </row>
    <row r="24" spans="8:14" x14ac:dyDescent="0.25">
      <c r="H24" s="46" t="s">
        <v>50</v>
      </c>
      <c r="I24" s="2" t="s">
        <v>58</v>
      </c>
      <c r="J24" s="2" t="s">
        <v>71</v>
      </c>
    </row>
    <row r="25" spans="8:14" x14ac:dyDescent="0.25">
      <c r="H25" s="46" t="s">
        <v>50</v>
      </c>
      <c r="I25" s="2" t="s">
        <v>58</v>
      </c>
      <c r="J25" s="2" t="s">
        <v>72</v>
      </c>
    </row>
    <row r="26" spans="8:14" x14ac:dyDescent="0.25">
      <c r="H26" s="46" t="s">
        <v>49</v>
      </c>
      <c r="I26" s="2" t="s">
        <v>57</v>
      </c>
      <c r="J26" s="2" t="s">
        <v>64</v>
      </c>
    </row>
    <row r="27" spans="8:14" x14ac:dyDescent="0.25">
      <c r="H27" s="46" t="s">
        <v>49</v>
      </c>
      <c r="I27" s="2" t="s">
        <v>57</v>
      </c>
      <c r="J27" s="2" t="s">
        <v>63</v>
      </c>
    </row>
    <row r="28" spans="8:14" x14ac:dyDescent="0.25">
      <c r="H28" s="46" t="s">
        <v>49</v>
      </c>
      <c r="I28" s="2" t="s">
        <v>57</v>
      </c>
      <c r="J28" s="2" t="s">
        <v>65</v>
      </c>
    </row>
    <row r="29" spans="8:14" x14ac:dyDescent="0.25">
      <c r="H29" s="46" t="s">
        <v>49</v>
      </c>
      <c r="I29" s="2" t="s">
        <v>58</v>
      </c>
      <c r="J29" s="2" t="s">
        <v>73</v>
      </c>
    </row>
    <row r="30" spans="8:14" x14ac:dyDescent="0.25">
      <c r="H30" s="46" t="s">
        <v>49</v>
      </c>
      <c r="I30" s="2" t="s">
        <v>58</v>
      </c>
      <c r="J30" s="2" t="s">
        <v>74</v>
      </c>
    </row>
    <row r="31" spans="8:14" x14ac:dyDescent="0.25">
      <c r="H31" s="46" t="s">
        <v>49</v>
      </c>
      <c r="I31" s="2" t="s">
        <v>58</v>
      </c>
      <c r="J31" s="2" t="s">
        <v>75</v>
      </c>
    </row>
    <row r="32" spans="8:14" x14ac:dyDescent="0.25">
      <c r="H32" s="46" t="s">
        <v>49</v>
      </c>
      <c r="I32" s="2" t="s">
        <v>58</v>
      </c>
      <c r="J32" s="2" t="s">
        <v>76</v>
      </c>
    </row>
    <row r="36" spans="2:6" x14ac:dyDescent="0.25">
      <c r="B36" s="297" t="s">
        <v>148</v>
      </c>
      <c r="C36" s="299" t="s">
        <v>149</v>
      </c>
      <c r="D36" s="296" t="s">
        <v>110</v>
      </c>
      <c r="E36" s="296"/>
      <c r="F36" s="296"/>
    </row>
    <row r="37" spans="2:6" ht="73.5" x14ac:dyDescent="0.25">
      <c r="B37" s="298"/>
      <c r="C37" s="299"/>
      <c r="D37" s="51" t="str">
        <f>IF('RSKiD_I stopień'!B7=0,"",'RSKiD_I stopień'!B7)</f>
        <v>nauk rolniczych, leśnych i weterynaryjnych</v>
      </c>
      <c r="E37" s="52" t="str">
        <f>IF('RSKiD_I stopień'!B8=0,"",'RSKiD_I stopień'!B8)</f>
        <v/>
      </c>
      <c r="F37" s="53" t="str">
        <f>IF('RSKiD_I stopień'!B9=0,"",'RSKiD_I stopień'!B9)</f>
        <v/>
      </c>
    </row>
    <row r="38" spans="2:6" x14ac:dyDescent="0.25">
      <c r="B38" s="2" t="s">
        <v>29</v>
      </c>
      <c r="C38" s="2">
        <v>1</v>
      </c>
      <c r="D38" s="4">
        <f>SUMPRODUCT('RSKiD_I stopień'!C18:C21,'RSKiD_I stopień'!V18:V21)</f>
        <v>500</v>
      </c>
      <c r="E38" s="4">
        <f>SUMPRODUCT('RSKiD_I stopień'!C18:C21,'RSKiD_I stopień'!W18:W21)</f>
        <v>0</v>
      </c>
      <c r="F38" s="4">
        <f>SUMPRODUCT('RSKiD_I stopień'!C18:C21,'RSKiD_I stopień'!X18:X21)</f>
        <v>0</v>
      </c>
    </row>
    <row r="39" spans="2:6" x14ac:dyDescent="0.25">
      <c r="B39" s="2" t="s">
        <v>30</v>
      </c>
      <c r="C39" s="2">
        <v>1</v>
      </c>
      <c r="D39" s="4">
        <f>SUMPRODUCT('RSKiD_I stopień'!C26:C32,'RSKiD_I stopień'!V26:V32)</f>
        <v>1300</v>
      </c>
      <c r="E39" s="4">
        <f>SUMPRODUCT('RSKiD_I stopień'!C26:C32,'RSKiD_I stopień'!W26:W32)</f>
        <v>0</v>
      </c>
      <c r="F39" s="4">
        <f>SUMPRODUCT('RSKiD_I stopień'!C26:C32,'RSKiD_I stopień'!X26:X32)</f>
        <v>0</v>
      </c>
    </row>
    <row r="40" spans="2:6" x14ac:dyDescent="0.25">
      <c r="B40" s="2" t="s">
        <v>31</v>
      </c>
      <c r="C40" s="2">
        <v>1</v>
      </c>
      <c r="D40" s="4">
        <f>SUMPRODUCT('RSKiD_I stopień'!C37:C46,'RSKiD_I stopień'!V37:V46)</f>
        <v>1000</v>
      </c>
      <c r="E40" s="4">
        <f>SUMPRODUCT('RSKiD_I stopień'!C37:C46,'RSKiD_I stopień'!W37:W46)</f>
        <v>0</v>
      </c>
      <c r="F40" s="4">
        <f>SUMPRODUCT('RSKiD_I stopień'!C37:C46,'RSKiD_I stopień'!X37:X46)</f>
        <v>0</v>
      </c>
    </row>
    <row r="41" spans="2:6" x14ac:dyDescent="0.25">
      <c r="B41" s="2" t="s">
        <v>32</v>
      </c>
      <c r="C41" s="2">
        <v>1</v>
      </c>
      <c r="D41" s="4">
        <f>SUMPRODUCT('RSKiD_I stopień'!C51:C52,'RSKiD_I stopień'!V51:V52)</f>
        <v>0</v>
      </c>
      <c r="E41" s="4">
        <f>SUMPRODUCT('RSKiD_I stopień'!C51:C52,'RSKiD_I stopień'!W51:W52)</f>
        <v>0</v>
      </c>
      <c r="F41" s="4">
        <f>SUMPRODUCT('RSKiD_I stopień'!C51:C52,'RSKiD_I stopień'!X51:X52)</f>
        <v>0</v>
      </c>
    </row>
    <row r="42" spans="2:6" x14ac:dyDescent="0.25">
      <c r="B42" s="2" t="s">
        <v>35</v>
      </c>
      <c r="C42" s="2">
        <v>1</v>
      </c>
      <c r="D42" s="4">
        <f>SUMPRODUCT('RSKiD_I stopień'!C57:C58,'RSKiD_I stopień'!V57:V58)</f>
        <v>0</v>
      </c>
      <c r="E42" s="4">
        <f>SUMPRODUCT('RSKiD_I stopień'!C57:C58,'RSKiD_I stopień'!W57:W58)</f>
        <v>0</v>
      </c>
      <c r="F42" s="4">
        <f>SUMPRODUCT('RSKiD_I stopień'!C57:C58,'RSKiD_I stopień'!X57:X58)</f>
        <v>0</v>
      </c>
    </row>
    <row r="43" spans="2:6" x14ac:dyDescent="0.25">
      <c r="B43" s="2" t="s">
        <v>33</v>
      </c>
      <c r="C43" s="2">
        <v>1</v>
      </c>
      <c r="D43" s="4">
        <f>SUMPRODUCT('RSKiD_I stopień'!C63:C69,'RSKiD_I stopień'!V63:V69)</f>
        <v>200</v>
      </c>
      <c r="E43" s="4">
        <f>SUMPRODUCT('RSKiD_I stopień'!C63:C69,'RSKiD_I stopień'!W63:W69)</f>
        <v>0</v>
      </c>
      <c r="F43" s="4">
        <f>SUMPRODUCT('RSKiD_I stopień'!C63:C69,'RSKiD_I stopień'!X63:X69)</f>
        <v>0</v>
      </c>
    </row>
    <row r="44" spans="2:6" x14ac:dyDescent="0.25">
      <c r="B44" s="2" t="s">
        <v>34</v>
      </c>
      <c r="C44" s="2">
        <v>1</v>
      </c>
      <c r="D44" s="54">
        <f>SUMPRODUCT('RSKiD_I stopień'!C74:C75,'RSKiD_I stopień'!V74:V75)</f>
        <v>0</v>
      </c>
      <c r="E44" s="54">
        <f>SUMPRODUCT('RSKiD_I stopień'!C74:C75,'RSKiD_I stopień'!W74:W75)</f>
        <v>0</v>
      </c>
      <c r="F44" s="54">
        <f>SUMPRODUCT('RSKiD_I stopień'!C74:C75,'RSKiD_I stopień'!X74:X75)</f>
        <v>0</v>
      </c>
    </row>
    <row r="45" spans="2:6" x14ac:dyDescent="0.25">
      <c r="B45" s="55" t="s">
        <v>29</v>
      </c>
      <c r="C45" s="55">
        <v>2</v>
      </c>
      <c r="D45" s="2">
        <f>SUMPRODUCT('RSKiD_I stopień'!C82:C85,'RSKiD_I stopień'!V82:V85)</f>
        <v>400</v>
      </c>
      <c r="E45" s="2">
        <f>SUMPRODUCT('RSKiD_I stopień'!C82:C85,'RSKiD_I stopień'!W82:W85)</f>
        <v>0</v>
      </c>
      <c r="F45" s="2">
        <f>SUMPRODUCT('RSKiD_I stopień'!C82:C85,'RSKiD_I stopień'!X82:X85)</f>
        <v>0</v>
      </c>
    </row>
    <row r="46" spans="2:6" x14ac:dyDescent="0.25">
      <c r="B46" s="4" t="s">
        <v>30</v>
      </c>
      <c r="C46" s="4">
        <v>2</v>
      </c>
      <c r="D46" s="2">
        <f>SUMPRODUCT('RSKiD_I stopień'!C90:C96,'RSKiD_I stopień'!V90:V96)</f>
        <v>750</v>
      </c>
      <c r="E46" s="2">
        <f>SUMPRODUCT('RSKiD_I stopień'!C90:C96,'RSKiD_I stopień'!W90:W96)</f>
        <v>0</v>
      </c>
      <c r="F46" s="2">
        <f>SUMPRODUCT('RSKiD_I stopień'!C90:C96,'RSKiD_I stopień'!X90:X96)</f>
        <v>0</v>
      </c>
    </row>
    <row r="47" spans="2:6" x14ac:dyDescent="0.25">
      <c r="B47" s="4" t="s">
        <v>31</v>
      </c>
      <c r="C47" s="4">
        <v>2</v>
      </c>
      <c r="D47" s="2">
        <f>SUMPRODUCT('RSKiD_I stopień'!C101:C110,'RSKiD_I stopień'!V101:V110)</f>
        <v>1850</v>
      </c>
      <c r="E47" s="2">
        <f>SUMPRODUCT('RSKiD_I stopień'!C101:C110,'RSKiD_I stopień'!W101:W110)</f>
        <v>0</v>
      </c>
      <c r="F47" s="2">
        <f>SUMPRODUCT('RSKiD_I stopień'!C101:C110,'RSKiD_I stopień'!X101:X110)</f>
        <v>0</v>
      </c>
    </row>
    <row r="48" spans="2:6" x14ac:dyDescent="0.25">
      <c r="B48" s="4" t="s">
        <v>32</v>
      </c>
      <c r="C48" s="4">
        <v>2</v>
      </c>
      <c r="D48" s="2">
        <f>SUMPRODUCT('RSKiD_I stopień'!C115:C116,'RSKiD_I stopień'!V115:V116)</f>
        <v>0</v>
      </c>
      <c r="E48" s="2">
        <f>SUMPRODUCT('RSKiD_I stopień'!C115:C116,'RSKiD_I stopień'!W115:W116)</f>
        <v>0</v>
      </c>
      <c r="F48" s="2">
        <f>SUMPRODUCT('RSKiD_I stopień'!C115:C116,'RSKiD_I stopień'!X115:X116)</f>
        <v>0</v>
      </c>
    </row>
    <row r="49" spans="2:6" x14ac:dyDescent="0.25">
      <c r="B49" s="4" t="s">
        <v>35</v>
      </c>
      <c r="C49" s="4">
        <v>2</v>
      </c>
      <c r="D49" s="2">
        <f>SUMPRODUCT('RSKiD_I stopień'!C121:C122,'RSKiD_I stopień'!V121:V122)</f>
        <v>0</v>
      </c>
      <c r="E49" s="2">
        <f>SUMPRODUCT('RSKiD_I stopień'!C121:C122,'RSKiD_I stopień'!W121:W122)</f>
        <v>0</v>
      </c>
      <c r="F49" s="2">
        <f>SUMPRODUCT('RSKiD_I stopień'!C121:C122,'RSKiD_I stopień'!X121:X122)</f>
        <v>0</v>
      </c>
    </row>
    <row r="50" spans="2:6" x14ac:dyDescent="0.25">
      <c r="B50" s="4" t="s">
        <v>33</v>
      </c>
      <c r="C50" s="4">
        <v>2</v>
      </c>
      <c r="D50" s="2">
        <f>SUMPRODUCT('RSKiD_I stopień'!C127:C133,'RSKiD_I stopień'!V127:V133)</f>
        <v>0</v>
      </c>
      <c r="E50" s="2">
        <f>SUMPRODUCT('RSKiD_I stopień'!C127:C133,'RSKiD_I stopień'!W127:W133)</f>
        <v>0</v>
      </c>
      <c r="F50" s="2">
        <f>SUMPRODUCT('RSKiD_I stopień'!C127:C133,'RSKiD_I stopień'!X127:X133)</f>
        <v>0</v>
      </c>
    </row>
    <row r="51" spans="2:6" x14ac:dyDescent="0.25">
      <c r="B51" s="54" t="s">
        <v>34</v>
      </c>
      <c r="C51" s="54">
        <v>2</v>
      </c>
      <c r="D51" s="54">
        <f>SUMPRODUCT('RSKiD_I stopień'!C138:C139,'RSKiD_I stopień'!V138:V139)</f>
        <v>0</v>
      </c>
      <c r="E51" s="54">
        <f>SUMPRODUCT('RSKiD_I stopień'!C138:C139,'RSKiD_I stopień'!W138:W139)</f>
        <v>0</v>
      </c>
      <c r="F51" s="54">
        <f>SUMPRODUCT('RSKiD_I stopień'!C138:C139,'RSKiD_I stopień'!X138:X139)</f>
        <v>0</v>
      </c>
    </row>
    <row r="52" spans="2:6" x14ac:dyDescent="0.25">
      <c r="B52" s="2" t="s">
        <v>29</v>
      </c>
      <c r="C52" s="2">
        <v>3</v>
      </c>
      <c r="D52" s="55">
        <f>SUMPRODUCT('RSKiD_I stopień'!C148:C151,'RSKiD_I stopień'!V148:V151)</f>
        <v>200</v>
      </c>
      <c r="E52" s="55">
        <f>SUMPRODUCT('RSKiD_I stopień'!C148:C151,'RSKiD_I stopień'!W148:W151)</f>
        <v>0</v>
      </c>
      <c r="F52" s="55">
        <f>SUMPRODUCT('RSKiD_I stopień'!C148:C151,'RSKiD_I stopień'!X148:X151)</f>
        <v>0</v>
      </c>
    </row>
    <row r="53" spans="2:6" x14ac:dyDescent="0.25">
      <c r="B53" s="2" t="s">
        <v>30</v>
      </c>
      <c r="C53" s="2">
        <v>3</v>
      </c>
      <c r="D53" s="4">
        <f>SUMPRODUCT('RSKiD_I stopień'!C156:C162,'RSKiD_I stopień'!V156:V162)</f>
        <v>800</v>
      </c>
      <c r="E53" s="4">
        <f>SUMPRODUCT('RSKiD_I stopień'!C156:C162,'RSKiD_I stopień'!W156:W162)</f>
        <v>0</v>
      </c>
      <c r="F53" s="4">
        <f>SUMPRODUCT('RSKiD_I stopień'!C156:C162,'RSKiD_I stopień'!X156:X162)</f>
        <v>0</v>
      </c>
    </row>
    <row r="54" spans="2:6" x14ac:dyDescent="0.25">
      <c r="B54" s="2" t="s">
        <v>31</v>
      </c>
      <c r="C54" s="2">
        <v>3</v>
      </c>
      <c r="D54" s="4">
        <f>SUMPRODUCT('RSKiD_I stopień'!C167:C176,'RSKiD_I stopień'!V167:V176)</f>
        <v>1450</v>
      </c>
      <c r="E54" s="4">
        <f>SUMPRODUCT('RSKiD_I stopień'!C167:C176,'RSKiD_I stopień'!W167:W176)</f>
        <v>0</v>
      </c>
      <c r="F54" s="4">
        <f>SUMPRODUCT('RSKiD_I stopień'!C167:C176,'RSKiD_I stopień'!X167:X176)</f>
        <v>0</v>
      </c>
    </row>
    <row r="55" spans="2:6" x14ac:dyDescent="0.25">
      <c r="B55" s="2" t="s">
        <v>32</v>
      </c>
      <c r="C55" s="2">
        <v>3</v>
      </c>
      <c r="D55" s="4">
        <f>SUMPRODUCT('RSKiD_I stopień'!C181:C187,'RSKiD_I stopień'!V181:V187)</f>
        <v>550</v>
      </c>
      <c r="E55" s="4">
        <f>SUMPRODUCT('RSKiD_I stopień'!C181:C187,'RSKiD_I stopień'!W181:W187)</f>
        <v>0</v>
      </c>
      <c r="F55" s="4">
        <f>SUMPRODUCT('RSKiD_I stopień'!C181:C187,'RSKiD_I stopień'!X181:X187)</f>
        <v>0</v>
      </c>
    </row>
    <row r="56" spans="2:6" x14ac:dyDescent="0.25">
      <c r="B56" s="2" t="s">
        <v>35</v>
      </c>
      <c r="C56" s="2">
        <v>3</v>
      </c>
      <c r="D56" s="4">
        <f>SUMPRODUCT('RSKiD_I stopień'!C192:C193,'RSKiD_I stopień'!V192:V193)</f>
        <v>0</v>
      </c>
      <c r="E56" s="4">
        <f>SUMPRODUCT('RSKiD_I stopień'!C192:C193,'RSKiD_I stopień'!W192:W193)</f>
        <v>0</v>
      </c>
      <c r="F56" s="4">
        <f>SUMPRODUCT('RSKiD_I stopień'!C192:C193,'RSKiD_I stopień'!X192:X193)</f>
        <v>0</v>
      </c>
    </row>
    <row r="57" spans="2:6" x14ac:dyDescent="0.25">
      <c r="B57" s="2" t="s">
        <v>33</v>
      </c>
      <c r="C57" s="2">
        <v>3</v>
      </c>
      <c r="D57" s="4">
        <f>SUMPRODUCT('RSKiD_I stopień'!C198:C199,'RSKiD_I stopień'!V198:V199)</f>
        <v>0</v>
      </c>
      <c r="E57" s="4">
        <f>SUMPRODUCT('RSKiD_I stopień'!C198:C199,'RSKiD_I stopień'!W198:W199)</f>
        <v>0</v>
      </c>
      <c r="F57" s="4">
        <f>SUMPRODUCT('RSKiD_I stopień'!C198:C199,'RSKiD_I stopień'!X198:X199)</f>
        <v>0</v>
      </c>
    </row>
    <row r="58" spans="2:6" x14ac:dyDescent="0.25">
      <c r="B58" s="2" t="s">
        <v>34</v>
      </c>
      <c r="C58" s="2">
        <v>3</v>
      </c>
      <c r="D58" s="54">
        <f>SUMPRODUCT('RSKiD_I stopień'!C204:C205,'RSKiD_I stopień'!V204:V205)</f>
        <v>0</v>
      </c>
      <c r="E58" s="54">
        <f>SUMPRODUCT('RSKiD_I stopień'!C204:C205,'RSKiD_I stopień'!W204:W205)</f>
        <v>0</v>
      </c>
      <c r="F58" s="54">
        <f>SUMPRODUCT('RSKiD_I stopień'!C204:C205,'RSKiD_I stopień'!X204:X205)</f>
        <v>0</v>
      </c>
    </row>
    <row r="59" spans="2:6" x14ac:dyDescent="0.25">
      <c r="B59" s="55" t="s">
        <v>29</v>
      </c>
      <c r="C59" s="55">
        <v>4</v>
      </c>
      <c r="D59" s="55">
        <f>SUMPRODUCT('RSKiD_I stopień'!C212:C215,'RSKiD_I stopień'!V212:V215)</f>
        <v>200</v>
      </c>
      <c r="E59" s="55">
        <f>SUMPRODUCT('RSKiD_I stopień'!C212:C215,'RSKiD_I stopień'!W212:W215)</f>
        <v>0</v>
      </c>
      <c r="F59" s="55">
        <f>SUMPRODUCT('RSKiD_I stopień'!C212:C215,'RSKiD_I stopień'!X212:X215)</f>
        <v>0</v>
      </c>
    </row>
    <row r="60" spans="2:6" x14ac:dyDescent="0.25">
      <c r="B60" s="4" t="s">
        <v>30</v>
      </c>
      <c r="C60" s="4">
        <v>4</v>
      </c>
      <c r="D60" s="4">
        <f>SUMPRODUCT('RSKiD_I stopień'!C220:C226,'RSKiD_I stopień'!V220:V226)</f>
        <v>700</v>
      </c>
      <c r="E60" s="4">
        <f>SUMPRODUCT('RSKiD_I stopień'!C220:C226,'RSKiD_I stopień'!W220:W226)</f>
        <v>0</v>
      </c>
      <c r="F60" s="4">
        <f>SUMPRODUCT('RSKiD_I stopień'!C220:C226,'RSKiD_I stopień'!X220:X226)</f>
        <v>0</v>
      </c>
    </row>
    <row r="61" spans="2:6" x14ac:dyDescent="0.25">
      <c r="B61" s="4" t="s">
        <v>31</v>
      </c>
      <c r="C61" s="4">
        <v>4</v>
      </c>
      <c r="D61" s="4">
        <f>SUMPRODUCT('RSKiD_I stopień'!C231:C240,'RSKiD_I stopień'!V231:V240)</f>
        <v>1700</v>
      </c>
      <c r="E61" s="4">
        <f>SUMPRODUCT('RSKiD_I stopień'!C231:C240,'RSKiD_I stopień'!W231:W240)</f>
        <v>0</v>
      </c>
      <c r="F61" s="4">
        <f>SUMPRODUCT('RSKiD_I stopień'!C231:C240,'RSKiD_I stopień'!X231:X240)</f>
        <v>0</v>
      </c>
    </row>
    <row r="62" spans="2:6" x14ac:dyDescent="0.25">
      <c r="B62" s="4" t="s">
        <v>32</v>
      </c>
      <c r="C62" s="4">
        <v>4</v>
      </c>
      <c r="D62" s="4">
        <f>SUMPRODUCT('RSKiD_I stopień'!C245:C251,'RSKiD_I stopień'!V245:V251)</f>
        <v>400</v>
      </c>
      <c r="E62" s="4">
        <f>SUMPRODUCT('RSKiD_I stopień'!C245:C251,'RSKiD_I stopień'!W245:W251)</f>
        <v>0</v>
      </c>
      <c r="F62" s="4">
        <f>SUMPRODUCT('RSKiD_I stopień'!C245:C251,'RSKiD_I stopień'!X245:X251)</f>
        <v>0</v>
      </c>
    </row>
    <row r="63" spans="2:6" x14ac:dyDescent="0.25">
      <c r="B63" s="4" t="s">
        <v>35</v>
      </c>
      <c r="C63" s="4">
        <v>4</v>
      </c>
      <c r="D63" s="4">
        <f>SUMPRODUCT('RSKiD_I stopień'!C256:C257,'RSKiD_I stopień'!V256:V257)</f>
        <v>0</v>
      </c>
      <c r="E63" s="4">
        <f>SUMPRODUCT('RSKiD_I stopień'!C256:C257,'RSKiD_I stopień'!W256:W257)</f>
        <v>0</v>
      </c>
      <c r="F63" s="4">
        <f>SUMPRODUCT('RSKiD_I stopień'!C256:C257,'RSKiD_I stopień'!X256:X257)</f>
        <v>0</v>
      </c>
    </row>
    <row r="64" spans="2:6" x14ac:dyDescent="0.25">
      <c r="B64" s="4" t="s">
        <v>33</v>
      </c>
      <c r="C64" s="4">
        <v>4</v>
      </c>
      <c r="D64" s="4">
        <f>SUMPRODUCT('RSKiD_I stopień'!C262:C263,'RSKiD_I stopień'!V262:V263)</f>
        <v>0</v>
      </c>
      <c r="E64" s="4">
        <f>SUMPRODUCT('RSKiD_I stopień'!C262:C263,'RSKiD_I stopień'!W262:W263)</f>
        <v>0</v>
      </c>
      <c r="F64" s="4">
        <f>SUMPRODUCT('RSKiD_I stopień'!C262:C263,'RSKiD_I stopień'!X262:X263)</f>
        <v>0</v>
      </c>
    </row>
    <row r="65" spans="2:6" x14ac:dyDescent="0.25">
      <c r="B65" s="54" t="s">
        <v>34</v>
      </c>
      <c r="C65" s="54">
        <v>4</v>
      </c>
      <c r="D65" s="54">
        <f>SUMPRODUCT('RSKiD_I stopień'!C268:C269,'RSKiD_I stopień'!V268:V269)</f>
        <v>0</v>
      </c>
      <c r="E65" s="54">
        <f>SUMPRODUCT('RSKiD_I stopień'!C268:C269,'RSKiD_I stopień'!W268:W269)</f>
        <v>0</v>
      </c>
      <c r="F65" s="54">
        <f>SUMPRODUCT('RSKiD_I stopień'!C268:C269,'RSKiD_I stopień'!X268:X269)</f>
        <v>0</v>
      </c>
    </row>
    <row r="66" spans="2:6" x14ac:dyDescent="0.25">
      <c r="B66" s="2" t="s">
        <v>29</v>
      </c>
      <c r="C66" s="2">
        <v>5</v>
      </c>
      <c r="D66" s="55">
        <f>SUMPRODUCT('RSKiD_I stopień'!C278:C279,'RSKiD_I stopień'!V278:V279)</f>
        <v>200</v>
      </c>
      <c r="E66" s="55">
        <f>SUMPRODUCT('RSKiD_I stopień'!C278:C279,'RSKiD_I stopień'!W278:W279)</f>
        <v>0</v>
      </c>
      <c r="F66" s="55">
        <f>SUMPRODUCT('RSKiD_I stopień'!C278:C279,'RSKiD_I stopień'!X278:X279)</f>
        <v>0</v>
      </c>
    </row>
    <row r="67" spans="2:6" x14ac:dyDescent="0.25">
      <c r="B67" s="2" t="s">
        <v>30</v>
      </c>
      <c r="C67" s="2">
        <v>5</v>
      </c>
      <c r="D67" s="4">
        <f>SUMPRODUCT('RSKiD_I stopień'!C284:C290,'RSKiD_I stopień'!V284:V290)</f>
        <v>0</v>
      </c>
      <c r="E67" s="4">
        <f>SUMPRODUCT('RSKiD_I stopień'!C284:C290,'RSKiD_I stopień'!W284:W290)</f>
        <v>0</v>
      </c>
      <c r="F67" s="4">
        <f>SUMPRODUCT('RSKiD_I stopień'!C284:C290,'RSKiD_I stopień'!X284:X290)</f>
        <v>0</v>
      </c>
    </row>
    <row r="68" spans="2:6" x14ac:dyDescent="0.25">
      <c r="B68" s="2" t="s">
        <v>31</v>
      </c>
      <c r="C68" s="2">
        <v>5</v>
      </c>
      <c r="D68" s="4">
        <f>SUMPRODUCT('RSKiD_I stopień'!C295:C304,'RSKiD_I stopień'!V295:V304)</f>
        <v>2150</v>
      </c>
      <c r="E68" s="4">
        <f>SUMPRODUCT('RSKiD_I stopień'!C295:C304,'RSKiD_I stopień'!W295:W304)</f>
        <v>0</v>
      </c>
      <c r="F68" s="4">
        <f>SUMPRODUCT('RSKiD_I stopień'!C295:C304,'RSKiD_I stopień'!X295:X304)</f>
        <v>0</v>
      </c>
    </row>
    <row r="69" spans="2:6" x14ac:dyDescent="0.25">
      <c r="B69" s="2" t="s">
        <v>32</v>
      </c>
      <c r="C69" s="2">
        <v>5</v>
      </c>
      <c r="D69" s="4">
        <f>SUMPRODUCT('RSKiD_I stopień'!C309:C315,'RSKiD_I stopień'!V309:V315)</f>
        <v>650</v>
      </c>
      <c r="E69" s="4">
        <f>SUMPRODUCT('RSKiD_I stopień'!C309:C315,'RSKiD_I stopień'!W309:W315)</f>
        <v>0</v>
      </c>
      <c r="F69" s="4">
        <f>SUMPRODUCT('RSKiD_I stopień'!C309:C315,'RSKiD_I stopień'!X309:X315)</f>
        <v>0</v>
      </c>
    </row>
    <row r="70" spans="2:6" x14ac:dyDescent="0.25">
      <c r="B70" s="2" t="s">
        <v>35</v>
      </c>
      <c r="C70" s="2">
        <v>5</v>
      </c>
      <c r="D70" s="4">
        <f>SUMPRODUCT('RSKiD_I stopień'!C320:C321,'RSKiD_I stopień'!V320:V321)</f>
        <v>0</v>
      </c>
      <c r="E70" s="4">
        <f>SUMPRODUCT('RSKiD_I stopień'!C320:C321,'RSKiD_I stopień'!W320:W321)</f>
        <v>0</v>
      </c>
      <c r="F70" s="4">
        <f>SUMPRODUCT('RSKiD_I stopień'!C320:C321,'RSKiD_I stopień'!X320:X321)</f>
        <v>0</v>
      </c>
    </row>
    <row r="71" spans="2:6" x14ac:dyDescent="0.25">
      <c r="B71" s="2" t="s">
        <v>33</v>
      </c>
      <c r="C71" s="2">
        <v>5</v>
      </c>
      <c r="D71" s="4">
        <f>SUMPRODUCT('RSKiD_I stopień'!C326:C327,'RSKiD_I stopień'!V326:V327)</f>
        <v>0</v>
      </c>
      <c r="E71" s="4">
        <f>SUMPRODUCT('RSKiD_I stopień'!C326:C327,'RSKiD_I stopień'!W326:W327)</f>
        <v>0</v>
      </c>
      <c r="F71" s="4">
        <f>SUMPRODUCT('RSKiD_I stopień'!C326:C327,'RSKiD_I stopień'!X326:X327)</f>
        <v>0</v>
      </c>
    </row>
    <row r="72" spans="2:6" x14ac:dyDescent="0.25">
      <c r="B72" s="2" t="s">
        <v>34</v>
      </c>
      <c r="C72" s="2">
        <v>5</v>
      </c>
      <c r="D72" s="54">
        <f>SUMPRODUCT('RSKiD_I stopień'!C332:C333,'RSKiD_I stopień'!V332:V333)</f>
        <v>0</v>
      </c>
      <c r="E72" s="54">
        <f>SUMPRODUCT('RSKiD_I stopień'!C332:C333,'RSKiD_I stopień'!W332:W333)</f>
        <v>0</v>
      </c>
      <c r="F72" s="54">
        <f>SUMPRODUCT('RSKiD_I stopień'!C332:C333,'RSKiD_I stopień'!X332:X333)</f>
        <v>0</v>
      </c>
    </row>
    <row r="73" spans="2:6" x14ac:dyDescent="0.25">
      <c r="B73" s="55" t="s">
        <v>29</v>
      </c>
      <c r="C73" s="55">
        <v>6</v>
      </c>
      <c r="D73" s="55">
        <f>SUMPRODUCT('RSKiD_I stopień'!C340:C341,'RSKiD_I stopień'!V340:V341)</f>
        <v>0</v>
      </c>
      <c r="E73" s="55">
        <f>SUMPRODUCT('RSKiD_I stopień'!C340:C341,'RSKiD_I stopień'!W340:W341)</f>
        <v>0</v>
      </c>
      <c r="F73" s="55">
        <f>SUMPRODUCT('RSKiD_I stopień'!C340:C341,'RSKiD_I stopień'!X340:X341)</f>
        <v>0</v>
      </c>
    </row>
    <row r="74" spans="2:6" x14ac:dyDescent="0.25">
      <c r="B74" s="4" t="s">
        <v>30</v>
      </c>
      <c r="C74" s="4">
        <v>6</v>
      </c>
      <c r="D74" s="4">
        <f>SUMPRODUCT('RSKiD_I stopień'!C346:C347,'RSKiD_I stopień'!V346:V347)</f>
        <v>0</v>
      </c>
      <c r="E74" s="4">
        <f>SUMPRODUCT('RSKiD_I stopień'!C346:C347,'RSKiD_I stopień'!W346:W347)</f>
        <v>0</v>
      </c>
      <c r="F74" s="4">
        <f>SUMPRODUCT('RSKiD_I stopień'!C346:C347,'RSKiD_I stopień'!X346:X347)</f>
        <v>0</v>
      </c>
    </row>
    <row r="75" spans="2:6" x14ac:dyDescent="0.25">
      <c r="B75" s="4" t="s">
        <v>31</v>
      </c>
      <c r="C75" s="4">
        <v>6</v>
      </c>
      <c r="D75" s="4">
        <f>SUMPRODUCT('RSKiD_I stopień'!C352:C361,'RSKiD_I stopień'!V352:V361)</f>
        <v>2000</v>
      </c>
      <c r="E75" s="4">
        <f>SUMPRODUCT('RSKiD_I stopień'!C352:C361,'RSKiD_I stopień'!W352:W361)</f>
        <v>0</v>
      </c>
      <c r="F75" s="4">
        <f>SUMPRODUCT('RSKiD_I stopień'!C352:C361,'RSKiD_I stopień'!X352:X361)</f>
        <v>0</v>
      </c>
    </row>
    <row r="76" spans="2:6" x14ac:dyDescent="0.25">
      <c r="B76" s="4" t="s">
        <v>32</v>
      </c>
      <c r="C76" s="4">
        <v>6</v>
      </c>
      <c r="D76" s="4">
        <f>SUMPRODUCT('RSKiD_I stopień'!C366:C372,'RSKiD_I stopień'!V366:V372)</f>
        <v>0</v>
      </c>
      <c r="E76" s="4">
        <f>SUMPRODUCT('RSKiD_I stopień'!C366:C372,'RSKiD_I stopień'!W366:W372)</f>
        <v>0</v>
      </c>
      <c r="F76" s="4">
        <f>SUMPRODUCT('RSKiD_I stopień'!C366:C372,'RSKiD_I stopień'!X366:X372)</f>
        <v>0</v>
      </c>
    </row>
    <row r="77" spans="2:6" x14ac:dyDescent="0.25">
      <c r="B77" s="4" t="s">
        <v>35</v>
      </c>
      <c r="C77" s="4">
        <v>6</v>
      </c>
      <c r="D77" s="4">
        <f>SUMPRODUCT('RSKiD_I stopień'!C377:C378,'RSKiD_I stopień'!V377:V378)</f>
        <v>200</v>
      </c>
      <c r="E77" s="4">
        <f>SUMPRODUCT('RSKiD_I stopień'!C377:C378,'RSKiD_I stopień'!W377:W378)</f>
        <v>0</v>
      </c>
      <c r="F77" s="4">
        <f>SUMPRODUCT('RSKiD_I stopień'!C377:C378,'RSKiD_I stopień'!X377:X378)</f>
        <v>0</v>
      </c>
    </row>
    <row r="78" spans="2:6" x14ac:dyDescent="0.25">
      <c r="B78" s="4" t="s">
        <v>33</v>
      </c>
      <c r="C78" s="4">
        <v>6</v>
      </c>
      <c r="D78" s="4">
        <f>SUMPRODUCT('RSKiD_I stopień'!C383:C384,'RSKiD_I stopień'!V383:V384)</f>
        <v>0</v>
      </c>
      <c r="E78" s="4">
        <f>SUMPRODUCT('RSKiD_I stopień'!C383:C384,'RSKiD_I stopień'!W383:W384)</f>
        <v>0</v>
      </c>
      <c r="F78" s="4">
        <f>SUMPRODUCT('RSKiD_I stopień'!C383:C384,'RSKiD_I stopień'!X383:X384)</f>
        <v>0</v>
      </c>
    </row>
    <row r="79" spans="2:6" x14ac:dyDescent="0.25">
      <c r="B79" s="54" t="s">
        <v>34</v>
      </c>
      <c r="C79" s="54">
        <v>6</v>
      </c>
      <c r="D79" s="54">
        <f>SUMPRODUCT('RSKiD_I stopień'!C389:C390,'RSKiD_I stopień'!V389:V390)</f>
        <v>800</v>
      </c>
      <c r="E79" s="54">
        <f>SUMPRODUCT('RSKiD_I stopień'!C389:C390,'RSKiD_I stopień'!W389:W390)</f>
        <v>0</v>
      </c>
      <c r="F79" s="54">
        <f>SUMPRODUCT('RSKiD_I stopień'!C389:C390,'RSKiD_I stopień'!X389:X390)</f>
        <v>0</v>
      </c>
    </row>
    <row r="80" spans="2:6" x14ac:dyDescent="0.25">
      <c r="B80" s="55" t="s">
        <v>29</v>
      </c>
      <c r="C80" s="55">
        <v>7</v>
      </c>
      <c r="D80" s="55">
        <f>SUMPRODUCT('RSKiD_I stopień'!C399:C400,'RSKiD_I stopień'!V399:V400)</f>
        <v>0</v>
      </c>
      <c r="E80" s="55">
        <f>SUMPRODUCT('RSKiD_I stopień'!C399:C400,'RSKiD_I stopień'!W399:W400)</f>
        <v>0</v>
      </c>
      <c r="F80" s="55">
        <f>SUMPRODUCT('RSKiD_I stopień'!C399:C400,'RSKiD_I stopień'!X399:X400)</f>
        <v>0</v>
      </c>
    </row>
    <row r="81" spans="2:6" x14ac:dyDescent="0.25">
      <c r="B81" s="4" t="s">
        <v>30</v>
      </c>
      <c r="C81" s="4">
        <v>7</v>
      </c>
      <c r="D81" s="4">
        <f>SUMPRODUCT('RSKiD_I stopień'!C405:C406,'RSKiD_I stopień'!V405:V406)</f>
        <v>0</v>
      </c>
      <c r="E81" s="4">
        <f>SUMPRODUCT('RSKiD_I stopień'!C405:C406,'RSKiD_I stopień'!W405:W406)</f>
        <v>0</v>
      </c>
      <c r="F81" s="4">
        <f>SUMPRODUCT('RSKiD_I stopień'!C405:C406,'RSKiD_I stopień'!X405:X406)</f>
        <v>0</v>
      </c>
    </row>
    <row r="82" spans="2:6" x14ac:dyDescent="0.25">
      <c r="B82" s="4" t="s">
        <v>31</v>
      </c>
      <c r="C82" s="4">
        <v>7</v>
      </c>
      <c r="D82" s="4">
        <f>SUMPRODUCT('RSKiD_I stopień'!C411:C420,'RSKiD_I stopień'!V411:V420)</f>
        <v>2550</v>
      </c>
      <c r="E82" s="4">
        <f>SUMPRODUCT('RSKiD_I stopień'!C411:C420,'RSKiD_I stopień'!W411:W420)</f>
        <v>0</v>
      </c>
      <c r="F82" s="4">
        <f>SUMPRODUCT('RSKiD_I stopień'!C411:C420,'RSKiD_I stopień'!X411:X420)</f>
        <v>0</v>
      </c>
    </row>
    <row r="83" spans="2:6" x14ac:dyDescent="0.25">
      <c r="B83" s="4" t="s">
        <v>32</v>
      </c>
      <c r="C83" s="4">
        <v>7</v>
      </c>
      <c r="D83" s="4">
        <f>SUMPRODUCT('RSKiD_I stopień'!C425:C431,'RSKiD_I stopień'!V425:V431)</f>
        <v>250</v>
      </c>
      <c r="E83" s="4">
        <f>SUMPRODUCT('RSKiD_I stopień'!C425:C431,'RSKiD_I stopień'!W425:W431)</f>
        <v>0</v>
      </c>
      <c r="F83" s="4">
        <f>SUMPRODUCT('RSKiD_I stopień'!C425:C431,'RSKiD_I stopień'!X425:X431)</f>
        <v>0</v>
      </c>
    </row>
    <row r="84" spans="2:6" x14ac:dyDescent="0.25">
      <c r="B84" s="4" t="s">
        <v>35</v>
      </c>
      <c r="C84" s="4">
        <v>7</v>
      </c>
      <c r="D84" s="4">
        <f>SUMPRODUCT('RSKiD_I stopień'!C436:C437,'RSKiD_I stopień'!V436:V437)</f>
        <v>200</v>
      </c>
      <c r="E84" s="4">
        <f>SUMPRODUCT('RSKiD_I stopień'!C436:C437,'RSKiD_I stopień'!W436:W437)</f>
        <v>0</v>
      </c>
      <c r="F84" s="4">
        <f>SUMPRODUCT('RSKiD_I stopień'!C436:C437,'RSKiD_I stopień'!X436:X437)</f>
        <v>0</v>
      </c>
    </row>
    <row r="85" spans="2:6" x14ac:dyDescent="0.25">
      <c r="B85" s="4" t="s">
        <v>33</v>
      </c>
      <c r="C85" s="4">
        <v>7</v>
      </c>
      <c r="D85" s="4">
        <f>SUMPRODUCT('RSKiD_I stopień'!C442:C443,'RSKiD_I stopień'!V442:V443)</f>
        <v>0</v>
      </c>
      <c r="E85" s="4">
        <f>SUMPRODUCT('RSKiD_I stopień'!C442:C443,'RSKiD_I stopień'!W442:W443)</f>
        <v>0</v>
      </c>
      <c r="F85" s="4">
        <f>SUMPRODUCT('RSKiD_I stopień'!C442:C443,'RSKiD_I stopień'!X442:X443)</f>
        <v>0</v>
      </c>
    </row>
    <row r="86" spans="2:6" x14ac:dyDescent="0.25">
      <c r="B86" s="54" t="s">
        <v>34</v>
      </c>
      <c r="C86" s="54">
        <v>7</v>
      </c>
      <c r="D86" s="54">
        <f>SUMPRODUCT('RSKiD_I stopień'!C448:C449,'RSKiD_I stopień'!V448:V449)</f>
        <v>0</v>
      </c>
      <c r="E86" s="54">
        <f>SUMPRODUCT('RSKiD_I stopień'!C448:C449,'RSKiD_I stopień'!W448:W449)</f>
        <v>0</v>
      </c>
      <c r="F86" s="54">
        <f>SUMPRODUCT('RSKiD_I stopień'!C448:C449,'RSKiD_I stopień'!X448:X449)</f>
        <v>0</v>
      </c>
    </row>
    <row r="87" spans="2:6" x14ac:dyDescent="0.25">
      <c r="B87" s="56" t="s">
        <v>45</v>
      </c>
      <c r="C87" s="56"/>
      <c r="D87" s="57">
        <f>SUM(D38:D86)</f>
        <v>21000</v>
      </c>
      <c r="E87" s="57">
        <f>SUM(E38:E86)</f>
        <v>0</v>
      </c>
      <c r="F87" s="56">
        <f>SUM(F38:F86)</f>
        <v>0</v>
      </c>
    </row>
  </sheetData>
  <sheetProtection algorithmName="SHA-512" hashValue="mNnrxGQx54D7yC8iRv0y1jMMCOpDjC97MxtMYUcmBibh7l5gz4FEzTTpOlgomEId61wNxzuCM6/0jLF7u4vgLA==" saltValue="eymgvrpYyIG1E0NJChScWA==" spinCount="100000" sheet="1" objects="1" scenarios="1"/>
  <sortState ref="J16:J20">
    <sortCondition ref="J16"/>
  </sortState>
  <mergeCells count="3">
    <mergeCell ref="D36:F36"/>
    <mergeCell ref="B36:B37"/>
    <mergeCell ref="C36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RSKiD_I stopień</vt:lpstr>
      <vt:lpstr>RSKiD_Moduły I stopień</vt:lpstr>
      <vt:lpstr>Pola wyboru</vt:lpstr>
      <vt:lpstr>'RSKiD_I stopień'!Obszar_wydruku</vt:lpstr>
      <vt:lpstr>'RSKiD_Moduły I stopień'!Obszar_wydruku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Anonymous</cp:lastModifiedBy>
  <cp:lastPrinted>2017-08-31T08:09:12Z</cp:lastPrinted>
  <dcterms:created xsi:type="dcterms:W3CDTF">2017-01-24T15:07:24Z</dcterms:created>
  <dcterms:modified xsi:type="dcterms:W3CDTF">2018-08-30T19:34:26Z</dcterms:modified>
</cp:coreProperties>
</file>