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1080" yWindow="0" windowWidth="15480" windowHeight="11640" tabRatio="601" firstSheet="1" activeTab="1"/>
  </bookViews>
  <sheets>
    <sheet name="II_st_Agrobiotechnologia" sheetId="25" r:id="rId1"/>
    <sheet name="II_st_Rolnictwo ekologiczne" sheetId="24" r:id="rId2"/>
    <sheet name="II_st_Ochrona roślin" sheetId="23" r:id="rId3"/>
    <sheet name="II_st_Zarządzanie produkcją" sheetId="18" r:id="rId4"/>
  </sheets>
  <definedNames>
    <definedName name="_xlnm.Print_Area" localSheetId="0">II_st_Agrobiotechnologia!$A$1:$Q$127</definedName>
    <definedName name="_xlnm.Print_Area" localSheetId="2">'II_st_Ochrona roślin'!$A$1:$P$124</definedName>
    <definedName name="_xlnm.Print_Area" localSheetId="1">'II_st_Rolnictwo ekologiczne'!$A$1:$Q$126</definedName>
    <definedName name="_xlnm.Print_Area" localSheetId="3">'II_st_Zarządzanie produkcją'!$A$1:$P$124</definedName>
    <definedName name="Print_Area" localSheetId="0">II_st_Agrobiotechnologia!$A$1</definedName>
    <definedName name="Print_Area" localSheetId="2">'II_st_Ochrona roślin'!$A$1</definedName>
    <definedName name="Print_Area" localSheetId="1">'II_st_Rolnictwo ekologiczne'!$A$1</definedName>
    <definedName name="Print_Area" localSheetId="3">'II_st_Zarządzanie produkcją'!$A$1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71" i="18"/>
  <c r="I78"/>
  <c r="I80"/>
  <c r="I60"/>
  <c r="I85"/>
  <c r="I86"/>
  <c r="I94"/>
  <c r="C94"/>
  <c r="E37" i="25"/>
  <c r="D37"/>
  <c r="D37" i="24"/>
  <c r="E37"/>
  <c r="D37" i="23"/>
  <c r="E37"/>
  <c r="I24" i="18"/>
  <c r="Q22" i="24"/>
  <c r="Q23"/>
  <c r="I24"/>
  <c r="Q28"/>
  <c r="Q29"/>
  <c r="Q34"/>
  <c r="Q35"/>
  <c r="Q36"/>
  <c r="Q41"/>
  <c r="Q42"/>
  <c r="Q43"/>
  <c r="I30"/>
  <c r="I37"/>
  <c r="I44"/>
  <c r="I50"/>
  <c r="I53"/>
  <c r="I54"/>
  <c r="Q58"/>
  <c r="Q59"/>
  <c r="Q64"/>
  <c r="Q65"/>
  <c r="Q66"/>
  <c r="Q67"/>
  <c r="Q68"/>
  <c r="Q69"/>
  <c r="Q70"/>
  <c r="Q75"/>
  <c r="Q76"/>
  <c r="I78"/>
  <c r="Q89"/>
  <c r="Q90"/>
  <c r="Q91"/>
  <c r="Q92"/>
  <c r="Q93"/>
  <c r="Q98"/>
  <c r="Q99"/>
  <c r="Q100"/>
  <c r="I60"/>
  <c r="I71"/>
  <c r="I85"/>
  <c r="I86"/>
  <c r="I94"/>
  <c r="I103"/>
  <c r="I106"/>
  <c r="I107"/>
  <c r="I108"/>
  <c r="Q21"/>
  <c r="Q41" i="25"/>
  <c r="Q42"/>
  <c r="Q43"/>
  <c r="Q34"/>
  <c r="Q35"/>
  <c r="Q36"/>
  <c r="I37"/>
  <c r="I44"/>
  <c r="I46"/>
  <c r="I24"/>
  <c r="I30"/>
  <c r="I50"/>
  <c r="I53"/>
  <c r="I54"/>
  <c r="Q58"/>
  <c r="Q59"/>
  <c r="Q64"/>
  <c r="Q65"/>
  <c r="Q66"/>
  <c r="Q67"/>
  <c r="Q68"/>
  <c r="Q69"/>
  <c r="Q70"/>
  <c r="Q75"/>
  <c r="Q76"/>
  <c r="I78"/>
  <c r="I80"/>
  <c r="I71"/>
  <c r="I85"/>
  <c r="I86"/>
  <c r="Q89"/>
  <c r="Q90"/>
  <c r="Q91"/>
  <c r="Q92"/>
  <c r="Q93"/>
  <c r="I94"/>
  <c r="C94"/>
  <c r="Q94"/>
  <c r="Q98"/>
  <c r="Q99"/>
  <c r="Q100"/>
  <c r="Q101"/>
  <c r="I104"/>
  <c r="I106"/>
  <c r="I107"/>
  <c r="I108"/>
  <c r="I109"/>
  <c r="I111"/>
  <c r="Q22"/>
  <c r="Q23"/>
  <c r="Q28"/>
  <c r="Q29"/>
  <c r="Q21"/>
  <c r="E26"/>
  <c r="D26"/>
  <c r="E26" i="24"/>
  <c r="D26"/>
  <c r="E26" i="23"/>
  <c r="D26"/>
  <c r="E26" i="18"/>
  <c r="D26"/>
  <c r="C26" i="25"/>
  <c r="P24"/>
  <c r="O24"/>
  <c r="N24"/>
  <c r="L24"/>
  <c r="K24"/>
  <c r="E24"/>
  <c r="D24"/>
  <c r="C24"/>
  <c r="C26" i="18"/>
  <c r="P24"/>
  <c r="O24"/>
  <c r="N24"/>
  <c r="L24"/>
  <c r="K24"/>
  <c r="E24"/>
  <c r="D24"/>
  <c r="C24"/>
  <c r="C26" i="23"/>
  <c r="P24"/>
  <c r="O24"/>
  <c r="N24"/>
  <c r="M24"/>
  <c r="L24"/>
  <c r="K24"/>
  <c r="I24"/>
  <c r="E24"/>
  <c r="D24"/>
  <c r="C24"/>
  <c r="C26" i="24"/>
  <c r="P24"/>
  <c r="O24"/>
  <c r="N24"/>
  <c r="M24"/>
  <c r="L24"/>
  <c r="K24"/>
  <c r="E24"/>
  <c r="D24"/>
  <c r="C24"/>
  <c r="F25" i="18"/>
  <c r="F31"/>
  <c r="F38"/>
  <c r="F45"/>
  <c r="F53"/>
  <c r="F54"/>
  <c r="E60"/>
  <c r="E71"/>
  <c r="E78"/>
  <c r="E86"/>
  <c r="E94"/>
  <c r="E103"/>
  <c r="E106"/>
  <c r="E107"/>
  <c r="E108"/>
  <c r="D60"/>
  <c r="D71"/>
  <c r="D78"/>
  <c r="D85"/>
  <c r="D86"/>
  <c r="D94"/>
  <c r="D103"/>
  <c r="D106"/>
  <c r="D107"/>
  <c r="D108"/>
  <c r="E37"/>
  <c r="E30"/>
  <c r="E44"/>
  <c r="E53"/>
  <c r="D30"/>
  <c r="D37"/>
  <c r="D44"/>
  <c r="D50"/>
  <c r="D53"/>
  <c r="F61"/>
  <c r="F72"/>
  <c r="F79"/>
  <c r="F86"/>
  <c r="D50" i="25"/>
  <c r="D50" i="24"/>
  <c r="D50" i="23"/>
  <c r="P44" i="18"/>
  <c r="P78"/>
  <c r="P103"/>
  <c r="O78"/>
  <c r="O103"/>
  <c r="O44"/>
  <c r="N44"/>
  <c r="N78"/>
  <c r="N103"/>
  <c r="M44"/>
  <c r="M78"/>
  <c r="M103"/>
  <c r="L44"/>
  <c r="L78"/>
  <c r="L103"/>
  <c r="K44"/>
  <c r="K78"/>
  <c r="K103"/>
  <c r="I44"/>
  <c r="I103"/>
  <c r="E46"/>
  <c r="D46"/>
  <c r="D80"/>
  <c r="C44"/>
  <c r="C78"/>
  <c r="C103"/>
  <c r="C30"/>
  <c r="C37"/>
  <c r="C50"/>
  <c r="C53"/>
  <c r="C60"/>
  <c r="C71"/>
  <c r="C85"/>
  <c r="C86"/>
  <c r="C106"/>
  <c r="C108"/>
  <c r="J25"/>
  <c r="J31"/>
  <c r="J38"/>
  <c r="J45"/>
  <c r="J53"/>
  <c r="J54"/>
  <c r="J61"/>
  <c r="J72"/>
  <c r="J79"/>
  <c r="J86"/>
  <c r="J95"/>
  <c r="J104"/>
  <c r="J106"/>
  <c r="J107"/>
  <c r="J109"/>
  <c r="F95"/>
  <c r="F104"/>
  <c r="F106"/>
  <c r="F107"/>
  <c r="F109"/>
  <c r="I46"/>
  <c r="I105"/>
  <c r="I110"/>
  <c r="C46"/>
  <c r="C80"/>
  <c r="C110"/>
  <c r="K30"/>
  <c r="K37"/>
  <c r="K50"/>
  <c r="K53"/>
  <c r="K54"/>
  <c r="K60"/>
  <c r="K71"/>
  <c r="K85"/>
  <c r="K86"/>
  <c r="K94"/>
  <c r="K106"/>
  <c r="K107"/>
  <c r="K108"/>
  <c r="P37"/>
  <c r="P71"/>
  <c r="P94"/>
  <c r="O37"/>
  <c r="O71"/>
  <c r="O94"/>
  <c r="M37"/>
  <c r="M71"/>
  <c r="M94"/>
  <c r="N37"/>
  <c r="N71"/>
  <c r="N94"/>
  <c r="L71"/>
  <c r="L94"/>
  <c r="L37"/>
  <c r="I37"/>
  <c r="F72" i="25"/>
  <c r="E71"/>
  <c r="D71"/>
  <c r="E71" i="24"/>
  <c r="D71"/>
  <c r="E71" i="23"/>
  <c r="D71"/>
  <c r="E30" i="25"/>
  <c r="E30" i="24"/>
  <c r="E30" i="23"/>
  <c r="P30" i="18"/>
  <c r="P53"/>
  <c r="P54"/>
  <c r="P60"/>
  <c r="P86"/>
  <c r="P106"/>
  <c r="P107"/>
  <c r="P108"/>
  <c r="O30"/>
  <c r="O53"/>
  <c r="O54"/>
  <c r="O60"/>
  <c r="O80"/>
  <c r="O86"/>
  <c r="O106"/>
  <c r="O107"/>
  <c r="O108"/>
  <c r="N30"/>
  <c r="N53"/>
  <c r="N60"/>
  <c r="N86"/>
  <c r="N106"/>
  <c r="N108"/>
  <c r="M24"/>
  <c r="M50"/>
  <c r="M53"/>
  <c r="M60"/>
  <c r="M85"/>
  <c r="M86"/>
  <c r="M106"/>
  <c r="M108"/>
  <c r="L30"/>
  <c r="L50"/>
  <c r="L53"/>
  <c r="L60"/>
  <c r="L85"/>
  <c r="L86"/>
  <c r="L106"/>
  <c r="L108"/>
  <c r="I30"/>
  <c r="I50"/>
  <c r="I53"/>
  <c r="I54"/>
  <c r="I106"/>
  <c r="I107"/>
  <c r="I108"/>
  <c r="O78" i="25"/>
  <c r="O80"/>
  <c r="P44"/>
  <c r="P46"/>
  <c r="P78"/>
  <c r="P80"/>
  <c r="P104"/>
  <c r="P106"/>
  <c r="P111"/>
  <c r="O44"/>
  <c r="O46"/>
  <c r="O104"/>
  <c r="O106"/>
  <c r="O111"/>
  <c r="N44"/>
  <c r="N46"/>
  <c r="N78"/>
  <c r="N80"/>
  <c r="N104"/>
  <c r="N106"/>
  <c r="N111"/>
  <c r="M44"/>
  <c r="M46"/>
  <c r="M78"/>
  <c r="M80"/>
  <c r="M104"/>
  <c r="M106"/>
  <c r="M111"/>
  <c r="L44"/>
  <c r="L46"/>
  <c r="L78"/>
  <c r="L80"/>
  <c r="L104"/>
  <c r="L106"/>
  <c r="L111"/>
  <c r="K44"/>
  <c r="K46"/>
  <c r="K78"/>
  <c r="K80"/>
  <c r="K104"/>
  <c r="K106"/>
  <c r="K111"/>
  <c r="E44"/>
  <c r="E46"/>
  <c r="E78"/>
  <c r="E80"/>
  <c r="E104"/>
  <c r="E106"/>
  <c r="E111"/>
  <c r="D44"/>
  <c r="D46"/>
  <c r="D78"/>
  <c r="D80"/>
  <c r="D104"/>
  <c r="D106"/>
  <c r="D111"/>
  <c r="C44"/>
  <c r="C46"/>
  <c r="C78"/>
  <c r="C80"/>
  <c r="C111"/>
  <c r="J25"/>
  <c r="J31"/>
  <c r="J38"/>
  <c r="J45"/>
  <c r="J53"/>
  <c r="J54"/>
  <c r="J61"/>
  <c r="J72"/>
  <c r="J79"/>
  <c r="J86"/>
  <c r="J95"/>
  <c r="J105"/>
  <c r="J107"/>
  <c r="J108"/>
  <c r="J110"/>
  <c r="F79"/>
  <c r="F86"/>
  <c r="F95"/>
  <c r="F105"/>
  <c r="F107"/>
  <c r="F108"/>
  <c r="F110"/>
  <c r="P30"/>
  <c r="P37"/>
  <c r="P53"/>
  <c r="P54"/>
  <c r="P71"/>
  <c r="P86"/>
  <c r="P94"/>
  <c r="P107"/>
  <c r="P108"/>
  <c r="P109"/>
  <c r="O30"/>
  <c r="O37"/>
  <c r="O53"/>
  <c r="O54"/>
  <c r="O60"/>
  <c r="O71"/>
  <c r="O86"/>
  <c r="O94"/>
  <c r="O107"/>
  <c r="O108"/>
  <c r="O109"/>
  <c r="N30"/>
  <c r="N37"/>
  <c r="N53"/>
  <c r="N60"/>
  <c r="N71"/>
  <c r="N86"/>
  <c r="N94"/>
  <c r="N107"/>
  <c r="N109"/>
  <c r="M24"/>
  <c r="M37"/>
  <c r="M50"/>
  <c r="M53"/>
  <c r="M60"/>
  <c r="M71"/>
  <c r="M85"/>
  <c r="M86"/>
  <c r="M94"/>
  <c r="M107"/>
  <c r="M109"/>
  <c r="L30"/>
  <c r="L37"/>
  <c r="L50"/>
  <c r="L53"/>
  <c r="L60"/>
  <c r="L71"/>
  <c r="L85"/>
  <c r="L86"/>
  <c r="L94"/>
  <c r="L107"/>
  <c r="L109"/>
  <c r="K30"/>
  <c r="K37"/>
  <c r="K50"/>
  <c r="K53"/>
  <c r="K54"/>
  <c r="K60"/>
  <c r="K71"/>
  <c r="K85"/>
  <c r="K86"/>
  <c r="K94"/>
  <c r="K107"/>
  <c r="K108"/>
  <c r="K109"/>
  <c r="C30"/>
  <c r="C37"/>
  <c r="C50"/>
  <c r="C53"/>
  <c r="C60"/>
  <c r="C71"/>
  <c r="C85"/>
  <c r="C86"/>
  <c r="C104"/>
  <c r="C107"/>
  <c r="C109"/>
  <c r="N108"/>
  <c r="M108"/>
  <c r="L108"/>
  <c r="E94"/>
  <c r="D94"/>
  <c r="D85"/>
  <c r="F61"/>
  <c r="E60"/>
  <c r="D60"/>
  <c r="N54"/>
  <c r="M54"/>
  <c r="L54"/>
  <c r="F45"/>
  <c r="F38"/>
  <c r="F31"/>
  <c r="M30"/>
  <c r="F25"/>
  <c r="P44" i="24"/>
  <c r="P46"/>
  <c r="P78"/>
  <c r="P80"/>
  <c r="P103"/>
  <c r="P105"/>
  <c r="P110"/>
  <c r="O44"/>
  <c r="O46"/>
  <c r="O78"/>
  <c r="O80"/>
  <c r="O103"/>
  <c r="O105"/>
  <c r="O110"/>
  <c r="N44"/>
  <c r="N46"/>
  <c r="N78"/>
  <c r="N80"/>
  <c r="N103"/>
  <c r="N105"/>
  <c r="N110"/>
  <c r="M44"/>
  <c r="M46"/>
  <c r="M78"/>
  <c r="M80"/>
  <c r="M103"/>
  <c r="M105"/>
  <c r="M110"/>
  <c r="L44"/>
  <c r="L46"/>
  <c r="L78"/>
  <c r="L80"/>
  <c r="L103"/>
  <c r="L105"/>
  <c r="L110"/>
  <c r="K44"/>
  <c r="K46"/>
  <c r="K78"/>
  <c r="K80"/>
  <c r="K103"/>
  <c r="K105"/>
  <c r="K110"/>
  <c r="I46"/>
  <c r="I80"/>
  <c r="I105"/>
  <c r="I110"/>
  <c r="E44"/>
  <c r="E46"/>
  <c r="E78"/>
  <c r="E80"/>
  <c r="E103"/>
  <c r="E105"/>
  <c r="E110"/>
  <c r="D44"/>
  <c r="D46"/>
  <c r="D78"/>
  <c r="D80"/>
  <c r="D103"/>
  <c r="D105"/>
  <c r="D110"/>
  <c r="C44"/>
  <c r="C46"/>
  <c r="C78"/>
  <c r="C80"/>
  <c r="C110"/>
  <c r="J25"/>
  <c r="J31"/>
  <c r="J38"/>
  <c r="J45"/>
  <c r="J53"/>
  <c r="J54"/>
  <c r="J61"/>
  <c r="J72"/>
  <c r="J79"/>
  <c r="J86"/>
  <c r="J95"/>
  <c r="J104"/>
  <c r="J106"/>
  <c r="J107"/>
  <c r="J109"/>
  <c r="F72"/>
  <c r="F79"/>
  <c r="F86"/>
  <c r="F95"/>
  <c r="F104"/>
  <c r="F106"/>
  <c r="F107"/>
  <c r="F109"/>
  <c r="P30"/>
  <c r="P37"/>
  <c r="P53"/>
  <c r="P54"/>
  <c r="P60"/>
  <c r="P71"/>
  <c r="P86"/>
  <c r="P94"/>
  <c r="P106"/>
  <c r="P107"/>
  <c r="P108"/>
  <c r="O30"/>
  <c r="O37"/>
  <c r="O53"/>
  <c r="O54"/>
  <c r="O60"/>
  <c r="O71"/>
  <c r="O86"/>
  <c r="O94"/>
  <c r="O106"/>
  <c r="O107"/>
  <c r="O108"/>
  <c r="N30"/>
  <c r="N37"/>
  <c r="N53"/>
  <c r="N60"/>
  <c r="N71"/>
  <c r="N86"/>
  <c r="N94"/>
  <c r="N106"/>
  <c r="N108"/>
  <c r="M37"/>
  <c r="M50"/>
  <c r="M60"/>
  <c r="M71"/>
  <c r="M85"/>
  <c r="M86"/>
  <c r="M94"/>
  <c r="M106"/>
  <c r="L30"/>
  <c r="L37"/>
  <c r="L50"/>
  <c r="L53"/>
  <c r="L60"/>
  <c r="L71"/>
  <c r="L85"/>
  <c r="L86"/>
  <c r="L94"/>
  <c r="L106"/>
  <c r="L108"/>
  <c r="K30"/>
  <c r="K37"/>
  <c r="K50"/>
  <c r="K53"/>
  <c r="K54"/>
  <c r="K60"/>
  <c r="K71"/>
  <c r="K85"/>
  <c r="K86"/>
  <c r="K94"/>
  <c r="K106"/>
  <c r="K107"/>
  <c r="K108"/>
  <c r="C30"/>
  <c r="C37"/>
  <c r="C50"/>
  <c r="C53"/>
  <c r="C60"/>
  <c r="C71"/>
  <c r="C85"/>
  <c r="C86"/>
  <c r="C94"/>
  <c r="C103"/>
  <c r="C106"/>
  <c r="C108"/>
  <c r="N107"/>
  <c r="M107"/>
  <c r="L107"/>
  <c r="E94"/>
  <c r="D94"/>
  <c r="D85"/>
  <c r="F61"/>
  <c r="E60"/>
  <c r="D60"/>
  <c r="N54"/>
  <c r="L54"/>
  <c r="F45"/>
  <c r="F38"/>
  <c r="F31"/>
  <c r="M30"/>
  <c r="F25"/>
  <c r="P44" i="23"/>
  <c r="P46"/>
  <c r="P78"/>
  <c r="P80"/>
  <c r="P103"/>
  <c r="P105"/>
  <c r="P110"/>
  <c r="O44"/>
  <c r="O46"/>
  <c r="O78"/>
  <c r="O80"/>
  <c r="O103"/>
  <c r="O105"/>
  <c r="O110"/>
  <c r="N44"/>
  <c r="N46"/>
  <c r="N78"/>
  <c r="N80"/>
  <c r="N103"/>
  <c r="N105"/>
  <c r="N110"/>
  <c r="M44"/>
  <c r="M46"/>
  <c r="M78"/>
  <c r="M80"/>
  <c r="M103"/>
  <c r="M105"/>
  <c r="M110"/>
  <c r="L44"/>
  <c r="L46"/>
  <c r="L78"/>
  <c r="L80"/>
  <c r="L103"/>
  <c r="L105"/>
  <c r="L110"/>
  <c r="K44"/>
  <c r="K46"/>
  <c r="K78"/>
  <c r="K80"/>
  <c r="K103"/>
  <c r="K105"/>
  <c r="K110"/>
  <c r="I44"/>
  <c r="I46"/>
  <c r="I78"/>
  <c r="I80"/>
  <c r="I103"/>
  <c r="I105"/>
  <c r="I110"/>
  <c r="E44"/>
  <c r="E46"/>
  <c r="E78"/>
  <c r="E80"/>
  <c r="E103"/>
  <c r="E105"/>
  <c r="E110"/>
  <c r="D44"/>
  <c r="D46"/>
  <c r="D78"/>
  <c r="D80"/>
  <c r="D103"/>
  <c r="D105"/>
  <c r="D110"/>
  <c r="C44"/>
  <c r="C46"/>
  <c r="C78"/>
  <c r="C80"/>
  <c r="C110"/>
  <c r="J25"/>
  <c r="J31"/>
  <c r="J38"/>
  <c r="J45"/>
  <c r="J53"/>
  <c r="J54"/>
  <c r="J61"/>
  <c r="J72"/>
  <c r="J79"/>
  <c r="J86"/>
  <c r="J95"/>
  <c r="J104"/>
  <c r="J106"/>
  <c r="J107"/>
  <c r="J109"/>
  <c r="F72"/>
  <c r="F79"/>
  <c r="F86"/>
  <c r="F95"/>
  <c r="F104"/>
  <c r="F106"/>
  <c r="F107"/>
  <c r="F109"/>
  <c r="P30"/>
  <c r="P37"/>
  <c r="P53"/>
  <c r="P54"/>
  <c r="P60"/>
  <c r="P71"/>
  <c r="P86"/>
  <c r="P94"/>
  <c r="P106"/>
  <c r="P107"/>
  <c r="P108"/>
  <c r="O30"/>
  <c r="O37"/>
  <c r="O53"/>
  <c r="O54"/>
  <c r="O60"/>
  <c r="O71"/>
  <c r="O86"/>
  <c r="O94"/>
  <c r="O106"/>
  <c r="O107"/>
  <c r="O108"/>
  <c r="N30"/>
  <c r="N37"/>
  <c r="N53"/>
  <c r="N60"/>
  <c r="N71"/>
  <c r="N86"/>
  <c r="N94"/>
  <c r="N106"/>
  <c r="N108"/>
  <c r="M37"/>
  <c r="M50"/>
  <c r="M53"/>
  <c r="M60"/>
  <c r="M71"/>
  <c r="M85"/>
  <c r="M86"/>
  <c r="M94"/>
  <c r="M106"/>
  <c r="M108"/>
  <c r="L30"/>
  <c r="L37"/>
  <c r="L50"/>
  <c r="L53"/>
  <c r="L60"/>
  <c r="L71"/>
  <c r="L85"/>
  <c r="L86"/>
  <c r="L94"/>
  <c r="L106"/>
  <c r="L108"/>
  <c r="K30"/>
  <c r="K37"/>
  <c r="K50"/>
  <c r="K53"/>
  <c r="K54"/>
  <c r="K60"/>
  <c r="K71"/>
  <c r="K85"/>
  <c r="K86"/>
  <c r="K94"/>
  <c r="K106"/>
  <c r="K107"/>
  <c r="K108"/>
  <c r="I30"/>
  <c r="I37"/>
  <c r="I50"/>
  <c r="I53"/>
  <c r="I54"/>
  <c r="I60"/>
  <c r="I71"/>
  <c r="I85"/>
  <c r="I86"/>
  <c r="I94"/>
  <c r="I106"/>
  <c r="I107"/>
  <c r="I108"/>
  <c r="C30"/>
  <c r="C37"/>
  <c r="C50"/>
  <c r="C53"/>
  <c r="C60"/>
  <c r="C71"/>
  <c r="C85"/>
  <c r="C86"/>
  <c r="C94"/>
  <c r="C103"/>
  <c r="C106"/>
  <c r="C108"/>
  <c r="N107"/>
  <c r="M107"/>
  <c r="L107"/>
  <c r="E94"/>
  <c r="D94"/>
  <c r="D85"/>
  <c r="F61"/>
  <c r="E60"/>
  <c r="D60"/>
  <c r="N54"/>
  <c r="M54"/>
  <c r="L54"/>
  <c r="F45"/>
  <c r="F38"/>
  <c r="F31"/>
  <c r="M30"/>
  <c r="F25"/>
  <c r="P105" i="18"/>
  <c r="O105"/>
  <c r="N105"/>
  <c r="M105"/>
  <c r="L105"/>
  <c r="K46"/>
  <c r="K80"/>
  <c r="K105"/>
  <c r="K110"/>
  <c r="L46"/>
  <c r="L80"/>
  <c r="L110"/>
  <c r="M46"/>
  <c r="M80"/>
  <c r="M110"/>
  <c r="N46"/>
  <c r="N80"/>
  <c r="N110"/>
  <c r="O46"/>
  <c r="O110"/>
  <c r="P46"/>
  <c r="P80"/>
  <c r="P110"/>
  <c r="E80"/>
  <c r="E105"/>
  <c r="E110"/>
  <c r="D105"/>
  <c r="D110"/>
  <c r="N107"/>
  <c r="M107"/>
  <c r="L107"/>
  <c r="N54"/>
  <c r="M54"/>
  <c r="L54"/>
  <c r="M30"/>
  <c r="M53" i="24"/>
  <c r="M108"/>
  <c r="M54"/>
</calcChain>
</file>

<file path=xl/sharedStrings.xml><?xml version="1.0" encoding="utf-8"?>
<sst xmlns="http://schemas.openxmlformats.org/spreadsheetml/2006/main" count="1270" uniqueCount="132">
  <si>
    <t xml:space="preserve"> Plan studiów na kierunku Rolnictwo</t>
  </si>
  <si>
    <r>
      <t xml:space="preserve">Profil kształcenia: </t>
    </r>
    <r>
      <rPr>
        <b/>
        <sz val="10"/>
        <rFont val="Arial"/>
        <family val="2"/>
        <charset val="238"/>
      </rPr>
      <t>Ogólnoakademicki</t>
    </r>
  </si>
  <si>
    <r>
      <t xml:space="preserve">Forma studiów:  </t>
    </r>
    <r>
      <rPr>
        <b/>
        <sz val="10"/>
        <rFont val="Arial"/>
        <family val="2"/>
        <charset val="238"/>
      </rPr>
      <t>Stacjonarne</t>
    </r>
  </si>
  <si>
    <r>
      <t xml:space="preserve">Obszar kształcenia: </t>
    </r>
    <r>
      <rPr>
        <b/>
        <sz val="10"/>
        <rFont val="Arial"/>
        <family val="2"/>
        <charset val="238"/>
      </rPr>
      <t>Nauki rolnicze, leśne i weterynaryjne</t>
    </r>
  </si>
  <si>
    <t>Lp.</t>
  </si>
  <si>
    <t>Nazwa modułu/ przedmiotu</t>
  </si>
  <si>
    <t>Liczba punktów ECTS</t>
  </si>
  <si>
    <t>Forma zaliczenia</t>
  </si>
  <si>
    <t>Status przedmiotu: obligatoryjny lub fakultatywny</t>
  </si>
  <si>
    <t>Liczba godzin dydaktycznych</t>
  </si>
  <si>
    <t>ogółem</t>
  </si>
  <si>
    <t>z bezpośrednim udziałem nauczyciela akademickiego</t>
  </si>
  <si>
    <t>samodzielna praca studenta</t>
  </si>
  <si>
    <t>wykłady</t>
  </si>
  <si>
    <t>Grupa treści</t>
  </si>
  <si>
    <t>Rok studiów I</t>
  </si>
  <si>
    <t>Semestr I</t>
  </si>
  <si>
    <t>I</t>
  </si>
  <si>
    <t>Wymagania ogólne</t>
  </si>
  <si>
    <t>1.</t>
  </si>
  <si>
    <t>Z</t>
  </si>
  <si>
    <t>f</t>
  </si>
  <si>
    <t>2.</t>
  </si>
  <si>
    <t>o</t>
  </si>
  <si>
    <t>3.</t>
  </si>
  <si>
    <t>4.</t>
  </si>
  <si>
    <t>Liczba pkt ECTS/ godz.dyd.   (ogółem)</t>
  </si>
  <si>
    <t>x</t>
  </si>
  <si>
    <t>Liczba pkt ECTS/ godz.dyd. (zajęcia praktyczne)</t>
  </si>
  <si>
    <t>Liczba pkt ECTS/ godz.dyd.  (przedmioty fakultatywne)</t>
  </si>
  <si>
    <t>II</t>
  </si>
  <si>
    <t>Podstawowe</t>
  </si>
  <si>
    <t>E</t>
  </si>
  <si>
    <t>III</t>
  </si>
  <si>
    <t>Kierunkowe</t>
  </si>
  <si>
    <t>VI</t>
  </si>
  <si>
    <t xml:space="preserve">Inne wymagania </t>
  </si>
  <si>
    <t>Ergonomia</t>
  </si>
  <si>
    <t>Ochrona własności intelektualnej</t>
  </si>
  <si>
    <t>Liczba pkt ECTS/ godz.dyd.  w semestrze I</t>
  </si>
  <si>
    <t>Semestr II</t>
  </si>
  <si>
    <t>IV</t>
  </si>
  <si>
    <t>Specjalnościowe</t>
  </si>
  <si>
    <t>V</t>
  </si>
  <si>
    <t>Etykieta</t>
  </si>
  <si>
    <t>Bezpieczeństwo i higiena pracy</t>
  </si>
  <si>
    <t>Liczba pkt ECTS/ godz.dyd.  w semestrze II</t>
  </si>
  <si>
    <t>Liczba pkt ECTS/ godz.dyd.  na  I roku studiów</t>
  </si>
  <si>
    <t>Rok studiów II</t>
  </si>
  <si>
    <t>Semestr III</t>
  </si>
  <si>
    <t>5.</t>
  </si>
  <si>
    <t>Liczba pkt ECTS/ godz.dyd.  w semestrze III</t>
  </si>
  <si>
    <t>Liczba pkt ECTS/ godz.dyd.  na  II roku studiów</t>
  </si>
  <si>
    <r>
      <t>Forma kształcenia/poziom studiów:</t>
    </r>
    <r>
      <rPr>
        <b/>
        <sz val="10"/>
        <rFont val="Arial"/>
        <family val="2"/>
        <charset val="238"/>
      </rPr>
      <t xml:space="preserve"> II stopnia</t>
    </r>
  </si>
  <si>
    <r>
      <t>Uzyskane kwalifikacje:</t>
    </r>
    <r>
      <rPr>
        <b/>
        <sz val="10"/>
        <rFont val="Arial"/>
        <family val="2"/>
        <charset val="238"/>
      </rPr>
      <t xml:space="preserve"> II stopnia</t>
    </r>
  </si>
  <si>
    <t>Liczba pkt ECTS/ godz.dyd. (ogółem)</t>
  </si>
  <si>
    <t>Liczba pkt ECTS/ godz.dyd. (przedmioty fakultatywne)</t>
  </si>
  <si>
    <t xml:space="preserve">Fizyka gleby i surowców rolniczych </t>
  </si>
  <si>
    <t>Postęp technologiczny</t>
  </si>
  <si>
    <t>Organizacja pracy</t>
  </si>
  <si>
    <t xml:space="preserve">IV </t>
  </si>
  <si>
    <t>Praktyka</t>
  </si>
  <si>
    <t>Praktyka dyplomowa</t>
  </si>
  <si>
    <t>4 tyg. (160 h)</t>
  </si>
  <si>
    <t>Fakultet kierunkowy</t>
  </si>
  <si>
    <t>Pracownia magisterska</t>
  </si>
  <si>
    <t>bezwymiarowo</t>
  </si>
  <si>
    <t>Programowanie rozwoju obszarów wiejskich</t>
  </si>
  <si>
    <t>Ochrona i kształtowanie agroekosystemów</t>
  </si>
  <si>
    <t>Organizacja i zarządzanie w przedsiębiorstwie</t>
  </si>
  <si>
    <t>Liczba pkt ECTS/ godz.dyd. na  I-II roku studiów</t>
  </si>
  <si>
    <t>Liczba pkt ECTS/ godz.dyd. (przed. fakultatywne) na I-II roku</t>
  </si>
  <si>
    <t>Postęp w produkcji mleczarskiej</t>
  </si>
  <si>
    <t xml:space="preserve">Roślinne kultury in vitro i transgeneza </t>
  </si>
  <si>
    <t>Doradztwo płodozmianowe</t>
  </si>
  <si>
    <t>Bakteriologia i wirusologia molekularna roślin</t>
  </si>
  <si>
    <t>Biologia molekularna roślin</t>
  </si>
  <si>
    <t xml:space="preserve">Biotechnologia w produkcji energii odnawialnej </t>
  </si>
  <si>
    <t xml:space="preserve">Analiza instrumentalna </t>
  </si>
  <si>
    <t xml:space="preserve">Agrobiotechnologie </t>
  </si>
  <si>
    <t xml:space="preserve">Certyfikowane technologie produkcji roślinnej </t>
  </si>
  <si>
    <t>Biochemia gleby</t>
  </si>
  <si>
    <t>ćwiczenia</t>
  </si>
  <si>
    <t>Teoretyczne aspekty w agrobiotechnologii</t>
  </si>
  <si>
    <t>W-f</t>
  </si>
  <si>
    <t>Informacja patentowa</t>
  </si>
  <si>
    <t>Specjalizacyjne seminarium magisterskie</t>
  </si>
  <si>
    <t>Przedmiot kształcenia ogólnego - społeczny</t>
  </si>
  <si>
    <t>Przedmiot kształcenia ogólnego - humanistczny</t>
  </si>
  <si>
    <t>Praca magisterska</t>
  </si>
  <si>
    <t>Statystyka i doświadczalnictwo</t>
  </si>
  <si>
    <t>Zaawansowane technologie informacyjne</t>
  </si>
  <si>
    <t>za zajęcia praktyczne</t>
  </si>
  <si>
    <r>
      <rPr>
        <sz val="9"/>
        <rFont val="Arial"/>
        <family val="2"/>
        <charset val="238"/>
      </rPr>
      <t>Ogółem</t>
    </r>
    <r>
      <rPr>
        <sz val="6"/>
        <rFont val="Arial"/>
        <family val="2"/>
        <charset val="238"/>
      </rPr>
      <t xml:space="preserve">                                (z bezpośrednim udziałem nauczyciela akademickiego + samodzielna praca studenta)</t>
    </r>
  </si>
  <si>
    <r>
      <rPr>
        <sz val="9"/>
        <rFont val="Arial"/>
        <family val="2"/>
        <charset val="238"/>
      </rPr>
      <t>Ogółem zajęcia praktyczne</t>
    </r>
    <r>
      <rPr>
        <sz val="6"/>
        <rFont val="Arial"/>
        <family val="2"/>
        <charset val="238"/>
      </rPr>
      <t xml:space="preserve">             (z bezpośrednim udziałem nauczyciela akademickiego + samodzielna praca studenta)</t>
    </r>
  </si>
  <si>
    <t>w tym</t>
  </si>
  <si>
    <t>inne*</t>
  </si>
  <si>
    <t>razem</t>
  </si>
  <si>
    <t xml:space="preserve">Specjalność: Zarządzanie Produkcją Rolniczą </t>
  </si>
  <si>
    <t>Biopaliwa I i II generacji</t>
  </si>
  <si>
    <t>Zarządzanie ochroną roślin</t>
  </si>
  <si>
    <t>Rolnicze zagospodarowanie odpadów</t>
  </si>
  <si>
    <t>Zarządzanie i planowanie strategiczne</t>
  </si>
  <si>
    <t>Marketing w rolnictwie</t>
  </si>
  <si>
    <t>Zarządzanie przedsiębiorstwem</t>
  </si>
  <si>
    <t>Bankowość i finanse</t>
  </si>
  <si>
    <t>Monitoring i diagnostyka entomologiczna</t>
  </si>
  <si>
    <t>Monitoring i diagnostyka fitopatologiczna</t>
  </si>
  <si>
    <t>Choroby i szkodniki w przechowalniach</t>
  </si>
  <si>
    <t>Jakość płodów rolnych i bezpieczeństwo żywności</t>
  </si>
  <si>
    <t>Agrotechnika w rolnictwie ekologicznym</t>
  </si>
  <si>
    <t>Użytki zielone w rolnictwie ekologicznym</t>
  </si>
  <si>
    <t>Ekologiczna produkcja owoców i warzyw</t>
  </si>
  <si>
    <t>Chemiczne i bilogiczne uwarunkowania żyzności gleby</t>
  </si>
  <si>
    <t>Inspekcja i certyfikacja w rolnictwie ekologicznym</t>
  </si>
  <si>
    <t>6.</t>
  </si>
  <si>
    <t>Gospodarowanie wodą w rolnictwie</t>
  </si>
  <si>
    <t>Zarządzanie kapitałem ludzkim</t>
  </si>
  <si>
    <t>Waloryzacja rolniczej przestrzeni produkcyjnej</t>
  </si>
  <si>
    <t>Elementy bioinformatyczne w fitopatologii molekularnej</t>
  </si>
  <si>
    <t>Entomologia molekularna</t>
  </si>
  <si>
    <t>Specjalność: Rolnictwo ekologiczne</t>
  </si>
  <si>
    <t>Specjalność: Ochrona roślin</t>
  </si>
  <si>
    <t>Specjalność: Agrobiotechnologia</t>
  </si>
  <si>
    <t>CK - fakultety kierunkowe (studenci wybierają 4 przedmioty - 4x30 godz.)</t>
  </si>
  <si>
    <t>Patogenomika mikroorganizmów chrobotwórczych roślin</t>
  </si>
  <si>
    <t>7.</t>
  </si>
  <si>
    <t>Fzjologiczne i biochemiczne podstawy odporności roślin na agrofagi</t>
  </si>
  <si>
    <t>Biotechnologiczne metody detekcji zagrożeń w surowcach żywnościowych</t>
  </si>
  <si>
    <t>obowiązuje od 2015/2016</t>
  </si>
  <si>
    <t>liczba godzin na 1 ECTS</t>
  </si>
  <si>
    <t>Język obcy - warsztaty specjalistyczne</t>
  </si>
</sst>
</file>

<file path=xl/styles.xml><?xml version="1.0" encoding="utf-8"?>
<styleSheet xmlns="http://schemas.openxmlformats.org/spreadsheetml/2006/main">
  <numFmts count="1">
    <numFmt numFmtId="164" formatCode="0.0"/>
  </numFmts>
  <fonts count="37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rgb="FFFFFFFF"/>
      <name val="Calibri"/>
      <family val="2"/>
      <charset val="238"/>
    </font>
    <font>
      <sz val="12"/>
      <color rgb="FF000000"/>
      <name val="Times New Roman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color rgb="FF0000FF"/>
      <name val="Arial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b/>
      <sz val="10"/>
      <color rgb="FF000000"/>
      <name val="Arial"/>
      <family val="2"/>
      <charset val="238"/>
    </font>
    <font>
      <sz val="11"/>
      <name val="Calibri"/>
      <family val="2"/>
      <charset val="238"/>
    </font>
    <font>
      <b/>
      <sz val="10"/>
      <name val="Book Antiqua"/>
      <family val="1"/>
    </font>
    <font>
      <sz val="10"/>
      <name val="Book Antiqua"/>
      <family val="1"/>
    </font>
    <font>
      <sz val="7"/>
      <name val="Arial"/>
      <family val="2"/>
      <charset val="238"/>
    </font>
    <font>
      <sz val="6"/>
      <name val="Arial"/>
      <family val="2"/>
      <charset val="238"/>
    </font>
    <font>
      <sz val="9"/>
      <name val="Arial"/>
      <family val="2"/>
      <charset val="238"/>
    </font>
    <font>
      <b/>
      <sz val="10"/>
      <name val="Arial CE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5E0EC"/>
        <bgColor rgb="FF000000"/>
      </patternFill>
    </fill>
    <fill>
      <patternFill patternType="solid">
        <fgColor rgb="FF4F81BD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9" fillId="3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20" fillId="31" borderId="0" applyNumberFormat="0" applyBorder="0" applyAlignment="0" applyProtection="0"/>
    <xf numFmtId="0" fontId="1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7" fillId="30" borderId="0" applyNumberFormat="0" applyBorder="0" applyAlignment="0" applyProtection="0"/>
    <xf numFmtId="0" fontId="21" fillId="0" borderId="0"/>
    <xf numFmtId="0" fontId="18" fillId="0" borderId="0"/>
  </cellStyleXfs>
  <cellXfs count="163">
    <xf numFmtId="0" fontId="18" fillId="0" borderId="0" xfId="0" applyFont="1"/>
    <xf numFmtId="0" fontId="18" fillId="0" borderId="0" xfId="0" applyFont="1" applyAlignment="1">
      <alignment horizontal="left"/>
    </xf>
    <xf numFmtId="164" fontId="18" fillId="0" borderId="0" xfId="0" applyNumberFormat="1" applyFont="1"/>
    <xf numFmtId="0" fontId="18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164" fontId="0" fillId="0" borderId="0" xfId="0" applyNumberFormat="1" applyFont="1"/>
    <xf numFmtId="0" fontId="0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164" fontId="22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23" fillId="0" borderId="0" xfId="0" applyFont="1"/>
    <xf numFmtId="0" fontId="23" fillId="0" borderId="13" xfId="0" applyFont="1" applyBorder="1" applyAlignment="1">
      <alignment horizontal="left"/>
    </xf>
    <xf numFmtId="0" fontId="21" fillId="0" borderId="13" xfId="0" applyFont="1" applyBorder="1" applyAlignment="1">
      <alignment horizontal="left"/>
    </xf>
    <xf numFmtId="0" fontId="21" fillId="0" borderId="18" xfId="0" applyFont="1" applyBorder="1"/>
    <xf numFmtId="164" fontId="21" fillId="0" borderId="18" xfId="0" applyNumberFormat="1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6" fillId="0" borderId="0" xfId="0" applyFont="1"/>
    <xf numFmtId="0" fontId="27" fillId="0" borderId="18" xfId="0" applyFont="1" applyBorder="1" applyAlignment="1">
      <alignment horizontal="left" wrapText="1"/>
    </xf>
    <xf numFmtId="0" fontId="27" fillId="0" borderId="18" xfId="0" applyFont="1" applyBorder="1" applyAlignment="1">
      <alignment horizontal="center"/>
    </xf>
    <xf numFmtId="164" fontId="27" fillId="0" borderId="18" xfId="0" applyNumberFormat="1" applyFont="1" applyBorder="1" applyAlignment="1">
      <alignment horizontal="center" vertical="center" wrapText="1"/>
    </xf>
    <xf numFmtId="0" fontId="28" fillId="0" borderId="18" xfId="0" applyFont="1" applyBorder="1" applyAlignment="1">
      <alignment horizontal="left" wrapText="1"/>
    </xf>
    <xf numFmtId="0" fontId="27" fillId="0" borderId="18" xfId="0" applyFont="1" applyBorder="1" applyAlignment="1">
      <alignment horizontal="left" vertical="center" wrapText="1"/>
    </xf>
    <xf numFmtId="2" fontId="21" fillId="0" borderId="18" xfId="0" applyNumberFormat="1" applyFont="1" applyBorder="1" applyAlignment="1">
      <alignment horizontal="center"/>
    </xf>
    <xf numFmtId="2" fontId="27" fillId="0" borderId="18" xfId="0" applyNumberFormat="1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164" fontId="23" fillId="35" borderId="18" xfId="0" applyNumberFormat="1" applyFont="1" applyFill="1" applyBorder="1" applyAlignment="1">
      <alignment horizontal="center"/>
    </xf>
    <xf numFmtId="0" fontId="23" fillId="35" borderId="18" xfId="0" applyFont="1" applyFill="1" applyBorder="1" applyAlignment="1">
      <alignment horizontal="center"/>
    </xf>
    <xf numFmtId="0" fontId="21" fillId="0" borderId="19" xfId="0" applyFont="1" applyBorder="1"/>
    <xf numFmtId="164" fontId="21" fillId="0" borderId="13" xfId="0" applyNumberFormat="1" applyFont="1" applyBorder="1" applyAlignment="1">
      <alignment horizontal="center"/>
    </xf>
    <xf numFmtId="164" fontId="27" fillId="0" borderId="18" xfId="0" applyNumberFormat="1" applyFont="1" applyBorder="1" applyAlignment="1">
      <alignment horizontal="center" vertical="center"/>
    </xf>
    <xf numFmtId="164" fontId="21" fillId="0" borderId="18" xfId="0" applyNumberFormat="1" applyFont="1" applyBorder="1"/>
    <xf numFmtId="0" fontId="23" fillId="33" borderId="18" xfId="0" applyFont="1" applyFill="1" applyBorder="1" applyAlignment="1">
      <alignment horizontal="center"/>
    </xf>
    <xf numFmtId="0" fontId="30" fillId="35" borderId="13" xfId="18" applyFont="1" applyFill="1" applyBorder="1" applyAlignment="1">
      <alignment horizontal="left"/>
    </xf>
    <xf numFmtId="164" fontId="23" fillId="33" borderId="18" xfId="0" applyNumberFormat="1" applyFont="1" applyFill="1" applyBorder="1" applyAlignment="1">
      <alignment horizontal="center"/>
    </xf>
    <xf numFmtId="164" fontId="23" fillId="35" borderId="18" xfId="18" applyNumberFormat="1" applyFont="1" applyFill="1" applyBorder="1" applyAlignment="1">
      <alignment horizontal="center"/>
    </xf>
    <xf numFmtId="0" fontId="23" fillId="35" borderId="18" xfId="18" applyFont="1" applyFill="1" applyBorder="1" applyAlignment="1">
      <alignment horizontal="center"/>
    </xf>
    <xf numFmtId="0" fontId="27" fillId="0" borderId="18" xfId="0" applyFont="1" applyBorder="1" applyAlignment="1">
      <alignment wrapText="1"/>
    </xf>
    <xf numFmtId="0" fontId="21" fillId="0" borderId="18" xfId="0" applyFont="1" applyBorder="1" applyAlignment="1">
      <alignment horizontal="left"/>
    </xf>
    <xf numFmtId="0" fontId="21" fillId="0" borderId="19" xfId="0" applyFont="1" applyBorder="1" applyAlignment="1">
      <alignment wrapText="1"/>
    </xf>
    <xf numFmtId="0" fontId="21" fillId="0" borderId="20" xfId="0" applyFont="1" applyBorder="1" applyAlignment="1">
      <alignment horizontal="left"/>
    </xf>
    <xf numFmtId="0" fontId="21" fillId="0" borderId="10" xfId="0" applyFont="1" applyBorder="1" applyAlignment="1">
      <alignment wrapText="1"/>
    </xf>
    <xf numFmtId="0" fontId="22" fillId="0" borderId="0" xfId="0" applyFont="1" applyAlignment="1">
      <alignment horizontal="center"/>
    </xf>
    <xf numFmtId="0" fontId="0" fillId="0" borderId="0" xfId="0" applyFont="1"/>
    <xf numFmtId="0" fontId="0" fillId="0" borderId="0" xfId="0" applyFont="1"/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NumberFormat="1" applyFont="1"/>
    <xf numFmtId="0" fontId="18" fillId="0" borderId="13" xfId="0" applyFont="1" applyBorder="1" applyAlignment="1">
      <alignment horizontal="left"/>
    </xf>
    <xf numFmtId="0" fontId="18" fillId="0" borderId="18" xfId="0" applyFont="1" applyBorder="1"/>
    <xf numFmtId="0" fontId="18" fillId="0" borderId="18" xfId="0" applyFont="1" applyBorder="1" applyAlignment="1">
      <alignment horizontal="center"/>
    </xf>
    <xf numFmtId="0" fontId="18" fillId="0" borderId="19" xfId="0" applyFont="1" applyBorder="1"/>
    <xf numFmtId="0" fontId="18" fillId="0" borderId="20" xfId="0" applyFont="1" applyBorder="1" applyAlignment="1">
      <alignment horizontal="left"/>
    </xf>
    <xf numFmtId="0" fontId="18" fillId="0" borderId="10" xfId="0" applyFont="1" applyBorder="1" applyAlignment="1">
      <alignment horizontal="center"/>
    </xf>
    <xf numFmtId="0" fontId="23" fillId="37" borderId="18" xfId="0" applyFont="1" applyFill="1" applyBorder="1" applyAlignment="1">
      <alignment horizontal="center"/>
    </xf>
    <xf numFmtId="0" fontId="18" fillId="36" borderId="18" xfId="0" applyFont="1" applyFill="1" applyBorder="1"/>
    <xf numFmtId="0" fontId="18" fillId="36" borderId="18" xfId="0" applyFont="1" applyFill="1" applyBorder="1" applyAlignment="1">
      <alignment horizontal="center"/>
    </xf>
    <xf numFmtId="0" fontId="27" fillId="36" borderId="18" xfId="0" applyFont="1" applyFill="1" applyBorder="1" applyAlignment="1">
      <alignment horizontal="center"/>
    </xf>
    <xf numFmtId="0" fontId="27" fillId="36" borderId="18" xfId="0" applyFont="1" applyFill="1" applyBorder="1" applyAlignment="1">
      <alignment horizontal="center" vertical="center"/>
    </xf>
    <xf numFmtId="0" fontId="36" fillId="38" borderId="18" xfId="0" applyFont="1" applyFill="1" applyBorder="1" applyAlignment="1">
      <alignment horizontal="center"/>
    </xf>
    <xf numFmtId="0" fontId="23" fillId="38" borderId="18" xfId="0" applyFont="1" applyFill="1" applyBorder="1" applyAlignment="1">
      <alignment horizontal="center"/>
    </xf>
    <xf numFmtId="0" fontId="23" fillId="36" borderId="18" xfId="0" applyFont="1" applyFill="1" applyBorder="1" applyAlignment="1">
      <alignment horizontal="center"/>
    </xf>
    <xf numFmtId="164" fontId="29" fillId="39" borderId="18" xfId="18" applyNumberFormat="1" applyFont="1" applyFill="1" applyBorder="1" applyAlignment="1">
      <alignment horizontal="center"/>
    </xf>
    <xf numFmtId="164" fontId="29" fillId="39" borderId="18" xfId="0" applyNumberFormat="1" applyFont="1" applyFill="1" applyBorder="1" applyAlignment="1">
      <alignment horizontal="center"/>
    </xf>
    <xf numFmtId="0" fontId="29" fillId="39" borderId="18" xfId="18" applyFont="1" applyFill="1" applyBorder="1" applyAlignment="1">
      <alignment horizontal="center"/>
    </xf>
    <xf numFmtId="0" fontId="23" fillId="39" borderId="18" xfId="0" applyFont="1" applyFill="1" applyBorder="1" applyAlignment="1">
      <alignment horizontal="center"/>
    </xf>
    <xf numFmtId="0" fontId="23" fillId="40" borderId="18" xfId="0" applyFont="1" applyFill="1" applyBorder="1" applyAlignment="1">
      <alignment horizontal="center"/>
    </xf>
    <xf numFmtId="0" fontId="36" fillId="40" borderId="18" xfId="0" applyFont="1" applyFill="1" applyBorder="1" applyAlignment="1">
      <alignment horizontal="center"/>
    </xf>
    <xf numFmtId="164" fontId="23" fillId="0" borderId="18" xfId="0" applyNumberFormat="1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31" fillId="0" borderId="0" xfId="0" applyFont="1" applyAlignment="1">
      <alignment horizontal="center" vertical="center"/>
    </xf>
    <xf numFmtId="0" fontId="32" fillId="0" borderId="10" xfId="0" applyFont="1" applyBorder="1" applyAlignment="1">
      <alignment horizontal="left" vertical="center"/>
    </xf>
    <xf numFmtId="0" fontId="18" fillId="0" borderId="18" xfId="0" applyFont="1" applyBorder="1" applyAlignment="1">
      <alignment wrapText="1"/>
    </xf>
    <xf numFmtId="0" fontId="0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0" fillId="0" borderId="0" xfId="0" applyFont="1"/>
    <xf numFmtId="0" fontId="18" fillId="0" borderId="10" xfId="0" applyFont="1" applyBorder="1" applyAlignment="1">
      <alignment horizontal="left"/>
    </xf>
    <xf numFmtId="0" fontId="18" fillId="0" borderId="19" xfId="0" applyFont="1" applyBorder="1" applyAlignment="1">
      <alignment horizontal="left" wrapText="1"/>
    </xf>
    <xf numFmtId="164" fontId="18" fillId="0" borderId="18" xfId="0" applyNumberFormat="1" applyFont="1" applyBorder="1" applyAlignment="1">
      <alignment horizontal="center"/>
    </xf>
    <xf numFmtId="0" fontId="18" fillId="0" borderId="10" xfId="0" applyFont="1" applyBorder="1" applyAlignment="1">
      <alignment horizontal="left"/>
    </xf>
    <xf numFmtId="0" fontId="18" fillId="0" borderId="10" xfId="0" applyFont="1" applyBorder="1" applyAlignment="1">
      <alignment horizontal="left"/>
    </xf>
    <xf numFmtId="0" fontId="18" fillId="0" borderId="19" xfId="0" applyFont="1" applyBorder="1" applyAlignment="1">
      <alignment wrapText="1"/>
    </xf>
    <xf numFmtId="0" fontId="22" fillId="0" borderId="0" xfId="0" applyFont="1" applyAlignment="1">
      <alignment horizontal="center"/>
    </xf>
    <xf numFmtId="0" fontId="18" fillId="36" borderId="19" xfId="0" applyFont="1" applyFill="1" applyBorder="1" applyAlignment="1">
      <alignment horizontal="center"/>
    </xf>
    <xf numFmtId="0" fontId="23" fillId="38" borderId="19" xfId="0" applyFont="1" applyFill="1" applyBorder="1" applyAlignment="1">
      <alignment horizontal="center"/>
    </xf>
    <xf numFmtId="0" fontId="23" fillId="40" borderId="19" xfId="0" applyFont="1" applyFill="1" applyBorder="1" applyAlignment="1">
      <alignment horizontal="center"/>
    </xf>
    <xf numFmtId="0" fontId="23" fillId="36" borderId="19" xfId="0" applyFont="1" applyFill="1" applyBorder="1" applyAlignment="1">
      <alignment horizontal="center"/>
    </xf>
    <xf numFmtId="0" fontId="0" fillId="0" borderId="10" xfId="0" applyFont="1" applyBorder="1"/>
    <xf numFmtId="164" fontId="0" fillId="0" borderId="10" xfId="0" applyNumberFormat="1" applyFont="1" applyBorder="1" applyAlignment="1">
      <alignment horizontal="left"/>
    </xf>
    <xf numFmtId="164" fontId="0" fillId="0" borderId="10" xfId="0" applyNumberFormat="1" applyBorder="1" applyAlignment="1">
      <alignment horizontal="left"/>
    </xf>
    <xf numFmtId="0" fontId="18" fillId="0" borderId="17" xfId="0" applyFont="1" applyBorder="1" applyAlignment="1">
      <alignment horizontal="left"/>
    </xf>
    <xf numFmtId="0" fontId="18" fillId="0" borderId="15" xfId="0" applyFont="1" applyBorder="1" applyAlignment="1">
      <alignment horizontal="left"/>
    </xf>
    <xf numFmtId="0" fontId="18" fillId="0" borderId="14" xfId="0" applyFont="1" applyBorder="1" applyAlignment="1">
      <alignment horizontal="left"/>
    </xf>
    <xf numFmtId="0" fontId="18" fillId="0" borderId="10" xfId="0" applyFont="1" applyBorder="1" applyAlignment="1">
      <alignment horizontal="left"/>
    </xf>
    <xf numFmtId="0" fontId="23" fillId="33" borderId="17" xfId="0" applyFont="1" applyFill="1" applyBorder="1" applyAlignment="1">
      <alignment wrapText="1"/>
    </xf>
    <xf numFmtId="0" fontId="23" fillId="33" borderId="16" xfId="0" applyFont="1" applyFill="1" applyBorder="1" applyAlignment="1">
      <alignment wrapText="1"/>
    </xf>
    <xf numFmtId="0" fontId="23" fillId="0" borderId="0" xfId="0" applyFont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21" fillId="0" borderId="17" xfId="0" applyFont="1" applyBorder="1" applyAlignment="1"/>
    <xf numFmtId="0" fontId="21" fillId="0" borderId="14" xfId="0" applyFont="1" applyBorder="1" applyAlignment="1"/>
    <xf numFmtId="0" fontId="23" fillId="0" borderId="17" xfId="0" applyFont="1" applyBorder="1" applyAlignment="1">
      <alignment horizontal="left"/>
    </xf>
    <xf numFmtId="0" fontId="23" fillId="0" borderId="15" xfId="0" applyFont="1" applyBorder="1" applyAlignment="1">
      <alignment horizontal="left"/>
    </xf>
    <xf numFmtId="0" fontId="21" fillId="0" borderId="17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3" fillId="35" borderId="17" xfId="0" applyFont="1" applyFill="1" applyBorder="1" applyAlignment="1">
      <alignment horizontal="left"/>
    </xf>
    <xf numFmtId="0" fontId="23" fillId="35" borderId="16" xfId="0" applyFont="1" applyFill="1" applyBorder="1" applyAlignment="1">
      <alignment horizontal="left"/>
    </xf>
    <xf numFmtId="0" fontId="29" fillId="39" borderId="17" xfId="18" applyFont="1" applyFill="1" applyBorder="1" applyAlignment="1">
      <alignment horizontal="left"/>
    </xf>
    <xf numFmtId="0" fontId="29" fillId="39" borderId="16" xfId="18" applyFont="1" applyFill="1" applyBorder="1" applyAlignment="1">
      <alignment horizontal="left"/>
    </xf>
    <xf numFmtId="0" fontId="23" fillId="35" borderId="17" xfId="18" applyFont="1" applyFill="1" applyBorder="1" applyAlignment="1">
      <alignment horizontal="left"/>
    </xf>
    <xf numFmtId="0" fontId="23" fillId="35" borderId="14" xfId="18" applyFont="1" applyFill="1" applyBorder="1" applyAlignment="1">
      <alignment horizontal="left"/>
    </xf>
    <xf numFmtId="0" fontId="21" fillId="0" borderId="16" xfId="0" applyFont="1" applyBorder="1" applyAlignment="1"/>
    <xf numFmtId="0" fontId="23" fillId="34" borderId="17" xfId="0" applyFont="1" applyFill="1" applyBorder="1" applyAlignment="1">
      <alignment horizontal="center"/>
    </xf>
    <xf numFmtId="0" fontId="23" fillId="34" borderId="15" xfId="0" applyFont="1" applyFill="1" applyBorder="1" applyAlignment="1">
      <alignment horizontal="center"/>
    </xf>
    <xf numFmtId="0" fontId="23" fillId="0" borderId="17" xfId="0" applyFont="1" applyBorder="1"/>
    <xf numFmtId="0" fontId="23" fillId="0" borderId="15" xfId="0" applyFont="1" applyBorder="1"/>
    <xf numFmtId="0" fontId="23" fillId="0" borderId="16" xfId="0" applyFont="1" applyBorder="1"/>
    <xf numFmtId="0" fontId="23" fillId="37" borderId="17" xfId="0" applyFont="1" applyFill="1" applyBorder="1" applyAlignment="1">
      <alignment horizontal="center"/>
    </xf>
    <xf numFmtId="0" fontId="23" fillId="37" borderId="15" xfId="0" applyFont="1" applyFill="1" applyBorder="1" applyAlignment="1">
      <alignment horizontal="center"/>
    </xf>
    <xf numFmtId="0" fontId="25" fillId="0" borderId="11" xfId="0" applyFont="1" applyBorder="1" applyAlignment="1">
      <alignment horizontal="center" vertical="center" textRotation="90"/>
    </xf>
    <xf numFmtId="0" fontId="25" fillId="0" borderId="13" xfId="0" applyFont="1" applyBorder="1" applyAlignment="1">
      <alignment horizontal="center" vertical="center" textRotation="90"/>
    </xf>
    <xf numFmtId="0" fontId="25" fillId="0" borderId="12" xfId="0" applyFont="1" applyBorder="1" applyAlignment="1">
      <alignment horizontal="center" vertical="center" textRotation="90"/>
    </xf>
    <xf numFmtId="0" fontId="23" fillId="35" borderId="17" xfId="0" applyFont="1" applyFill="1" applyBorder="1" applyAlignment="1">
      <alignment horizontal="center"/>
    </xf>
    <xf numFmtId="0" fontId="23" fillId="35" borderId="15" xfId="0" applyFont="1" applyFill="1" applyBorder="1" applyAlignment="1">
      <alignment horizontal="center"/>
    </xf>
    <xf numFmtId="0" fontId="0" fillId="0" borderId="0" xfId="0" applyFont="1"/>
    <xf numFmtId="164" fontId="25" fillId="33" borderId="11" xfId="0" applyNumberFormat="1" applyFont="1" applyFill="1" applyBorder="1" applyAlignment="1">
      <alignment horizontal="center" vertical="center"/>
    </xf>
    <xf numFmtId="164" fontId="25" fillId="33" borderId="12" xfId="0" applyNumberFormat="1" applyFont="1" applyFill="1" applyBorder="1" applyAlignment="1">
      <alignment horizontal="center" vertical="center"/>
    </xf>
    <xf numFmtId="164" fontId="25" fillId="33" borderId="13" xfId="0" applyNumberFormat="1" applyFont="1" applyFill="1" applyBorder="1" applyAlignment="1">
      <alignment horizontal="center" vertical="center"/>
    </xf>
    <xf numFmtId="164" fontId="33" fillId="33" borderId="11" xfId="0" applyNumberFormat="1" applyFont="1" applyFill="1" applyBorder="1" applyAlignment="1">
      <alignment horizontal="center" vertical="center" wrapText="1"/>
    </xf>
    <xf numFmtId="164" fontId="25" fillId="33" borderId="12" xfId="0" applyNumberFormat="1" applyFont="1" applyFill="1" applyBorder="1" applyAlignment="1">
      <alignment horizontal="center" vertical="center" wrapText="1"/>
    </xf>
    <xf numFmtId="164" fontId="25" fillId="33" borderId="13" xfId="0" applyNumberFormat="1" applyFont="1" applyFill="1" applyBorder="1" applyAlignment="1">
      <alignment horizontal="center" vertical="center" wrapText="1"/>
    </xf>
    <xf numFmtId="164" fontId="25" fillId="33" borderId="11" xfId="0" applyNumberFormat="1" applyFont="1" applyFill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textRotation="90"/>
    </xf>
    <xf numFmtId="0" fontId="0" fillId="0" borderId="12" xfId="0" applyFont="1" applyBorder="1" applyAlignment="1">
      <alignment horizontal="center" textRotation="90"/>
    </xf>
    <xf numFmtId="0" fontId="0" fillId="0" borderId="13" xfId="0" applyFont="1" applyBorder="1" applyAlignment="1">
      <alignment horizontal="center" textRotation="90"/>
    </xf>
    <xf numFmtId="0" fontId="22" fillId="0" borderId="0" xfId="0" applyFont="1" applyAlignment="1">
      <alignment horizontal="center"/>
    </xf>
    <xf numFmtId="0" fontId="24" fillId="0" borderId="11" xfId="0" applyFont="1" applyBorder="1" applyAlignment="1">
      <alignment horizontal="left"/>
    </xf>
    <xf numFmtId="0" fontId="24" fillId="0" borderId="12" xfId="0" applyFont="1" applyBorder="1" applyAlignment="1">
      <alignment horizontal="left"/>
    </xf>
    <xf numFmtId="0" fontId="24" fillId="0" borderId="13" xfId="0" applyFont="1" applyBorder="1" applyAlignment="1">
      <alignment horizontal="left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164" fontId="0" fillId="33" borderId="17" xfId="0" applyNumberFormat="1" applyFont="1" applyFill="1" applyBorder="1" applyAlignment="1">
      <alignment horizontal="center" vertical="center"/>
    </xf>
    <xf numFmtId="164" fontId="0" fillId="33" borderId="15" xfId="0" applyNumberFormat="1" applyFont="1" applyFill="1" applyBorder="1" applyAlignment="1">
      <alignment horizontal="center" vertical="center"/>
    </xf>
    <xf numFmtId="164" fontId="0" fillId="33" borderId="14" xfId="0" applyNumberFormat="1" applyFont="1" applyFill="1" applyBorder="1" applyAlignment="1">
      <alignment horizontal="center" vertical="center"/>
    </xf>
    <xf numFmtId="0" fontId="25" fillId="33" borderId="11" xfId="0" applyFont="1" applyFill="1" applyBorder="1" applyAlignment="1">
      <alignment horizontal="center" vertical="center" wrapText="1"/>
    </xf>
    <xf numFmtId="0" fontId="25" fillId="33" borderId="12" xfId="0" applyFont="1" applyFill="1" applyBorder="1" applyAlignment="1">
      <alignment horizontal="center" vertical="center" wrapText="1"/>
    </xf>
    <xf numFmtId="0" fontId="25" fillId="33" borderId="13" xfId="0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</cellXfs>
  <cellStyles count="44">
    <cellStyle name="20% - akcent 1" xfId="19" builtinId="30" customBuiltin="1"/>
    <cellStyle name="20% - akcent 2" xfId="23" builtinId="34" customBuiltin="1"/>
    <cellStyle name="20% - akcent 3" xfId="27" builtinId="38" customBuiltin="1"/>
    <cellStyle name="20% - akcent 4" xfId="31" builtinId="42" customBuiltin="1"/>
    <cellStyle name="20% - akcent 5" xfId="35" builtinId="46" customBuiltin="1"/>
    <cellStyle name="20% - akcent 6" xfId="39" builtinId="50" customBuiltin="1"/>
    <cellStyle name="40% - akcent 1" xfId="20" builtinId="31" customBuiltin="1"/>
    <cellStyle name="40% - akcent 2" xfId="24" builtinId="35" customBuiltin="1"/>
    <cellStyle name="40% - akcent 3" xfId="28" builtinId="39" customBuiltin="1"/>
    <cellStyle name="40% - akcent 4" xfId="32" builtinId="43" customBuiltin="1"/>
    <cellStyle name="40% - akcent 5" xfId="36" builtinId="47" customBuiltin="1"/>
    <cellStyle name="40% - akcent 6" xfId="40" builtinId="51" customBuiltin="1"/>
    <cellStyle name="60% - akcent 1" xfId="21" builtinId="32" customBuiltin="1"/>
    <cellStyle name="60% - akcent 2" xfId="25" builtinId="36" customBuiltin="1"/>
    <cellStyle name="60% - akcent 3" xfId="29" builtinId="40" customBuiltin="1"/>
    <cellStyle name="60% - akcent 4" xfId="33" builtinId="44" customBuiltin="1"/>
    <cellStyle name="60% - akcent 5" xfId="37" builtinId="48" customBuiltin="1"/>
    <cellStyle name="60% -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Normalny 2" xfId="42"/>
    <cellStyle name="Normalny 3" xfId="43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e" xfId="7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21"/>
  <sheetViews>
    <sheetView showGridLines="0" view="pageBreakPreview" topLeftCell="A16" zoomScaleNormal="100" zoomScaleSheetLayoutView="100" zoomScalePageLayoutView="55" workbookViewId="0">
      <selection activeCell="B21" sqref="B21"/>
    </sheetView>
  </sheetViews>
  <sheetFormatPr defaultColWidth="8.85546875" defaultRowHeight="12.75"/>
  <cols>
    <col min="1" max="1" width="3.140625" style="1" customWidth="1"/>
    <col min="2" max="2" width="43.85546875" customWidth="1"/>
    <col min="3" max="3" width="8" style="2" customWidth="1"/>
    <col min="4" max="4" width="10.7109375" style="2" customWidth="1"/>
    <col min="5" max="5" width="8" style="2" customWidth="1"/>
    <col min="6" max="6" width="9" style="2" customWidth="1"/>
    <col min="7" max="7" width="8" customWidth="1"/>
    <col min="8" max="8" width="10" customWidth="1"/>
    <col min="9" max="9" width="12.42578125" customWidth="1"/>
    <col min="10" max="10" width="13.140625" customWidth="1"/>
    <col min="11" max="11" width="7.28515625" customWidth="1"/>
    <col min="12" max="12" width="6" customWidth="1"/>
    <col min="13" max="13" width="5" customWidth="1"/>
    <col min="14" max="14" width="6" customWidth="1"/>
    <col min="15" max="15" width="4.42578125" customWidth="1"/>
    <col min="16" max="16" width="9.42578125" style="3" customWidth="1"/>
    <col min="17" max="17" width="7.28515625" customWidth="1"/>
    <col min="18" max="19" width="5.7109375" customWidth="1"/>
  </cols>
  <sheetData>
    <row r="1" spans="1:19">
      <c r="A1" s="4"/>
      <c r="B1" s="75"/>
      <c r="D1" s="5"/>
      <c r="E1" s="5"/>
      <c r="F1" s="5"/>
      <c r="G1" s="75"/>
      <c r="H1" s="75"/>
      <c r="I1" s="75"/>
      <c r="J1" s="75"/>
      <c r="K1" s="75"/>
      <c r="L1" s="75"/>
      <c r="M1" s="75"/>
      <c r="N1" s="75"/>
      <c r="O1" s="75"/>
      <c r="P1" s="6"/>
      <c r="Q1" s="75"/>
      <c r="R1" s="75"/>
      <c r="S1" s="75"/>
    </row>
    <row r="2" spans="1:19" ht="15.75">
      <c r="A2" s="145" t="s">
        <v>0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75"/>
      <c r="R2" s="75"/>
      <c r="S2" s="75"/>
    </row>
    <row r="3" spans="1:19" ht="15.75">
      <c r="A3" s="145" t="s">
        <v>123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75"/>
      <c r="R3" s="75"/>
      <c r="S3" s="75"/>
    </row>
    <row r="4" spans="1:19" ht="15.75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5"/>
      <c r="R4" s="75"/>
      <c r="S4" s="75"/>
    </row>
    <row r="5" spans="1:19" ht="15.75">
      <c r="A5" s="7"/>
      <c r="B5" s="74"/>
      <c r="C5" s="8"/>
      <c r="D5" s="8"/>
      <c r="E5" s="8"/>
      <c r="F5" s="8"/>
      <c r="G5" s="74"/>
      <c r="H5" s="74"/>
      <c r="I5" s="74"/>
      <c r="J5" s="82"/>
      <c r="K5" s="8"/>
      <c r="L5" s="8" t="s">
        <v>129</v>
      </c>
      <c r="M5" s="8"/>
      <c r="N5" s="82"/>
      <c r="O5" s="74"/>
      <c r="P5" s="74"/>
      <c r="Q5" s="75"/>
      <c r="R5" s="75"/>
      <c r="S5" s="75"/>
    </row>
    <row r="6" spans="1:19">
      <c r="A6" s="4"/>
      <c r="B6" s="1" t="s">
        <v>1</v>
      </c>
      <c r="C6" s="45"/>
      <c r="D6" s="9"/>
      <c r="E6" s="9"/>
      <c r="F6" s="9"/>
      <c r="G6" s="6"/>
      <c r="H6" s="6"/>
      <c r="I6" s="6"/>
      <c r="J6" s="6"/>
      <c r="K6" s="6"/>
      <c r="L6" s="6"/>
      <c r="M6" s="6"/>
      <c r="N6" s="6"/>
      <c r="O6" s="6"/>
      <c r="P6" s="6"/>
      <c r="Q6" s="75"/>
      <c r="R6" s="75"/>
      <c r="S6" s="75"/>
    </row>
    <row r="7" spans="1:19">
      <c r="A7" s="4"/>
      <c r="B7" t="s">
        <v>2</v>
      </c>
      <c r="D7" s="5"/>
      <c r="E7" s="5"/>
      <c r="F7" s="5"/>
      <c r="G7" s="75"/>
      <c r="H7" s="75"/>
      <c r="I7" s="75"/>
      <c r="J7" s="75"/>
      <c r="K7" s="75"/>
      <c r="L7" s="75"/>
      <c r="M7" s="75"/>
      <c r="N7" s="75"/>
      <c r="O7" s="75"/>
      <c r="P7" s="6"/>
      <c r="Q7" s="75"/>
      <c r="R7" s="75"/>
      <c r="S7" s="75"/>
    </row>
    <row r="8" spans="1:19">
      <c r="A8" s="4"/>
      <c r="B8" t="s">
        <v>53</v>
      </c>
      <c r="D8" s="5"/>
      <c r="E8" s="5"/>
      <c r="F8" s="5"/>
      <c r="G8" s="75"/>
      <c r="H8" s="75"/>
      <c r="I8" s="75"/>
      <c r="J8" s="75"/>
      <c r="K8" s="75"/>
      <c r="L8" s="75"/>
      <c r="M8" s="75"/>
      <c r="N8" s="75"/>
      <c r="O8" s="75"/>
      <c r="P8" s="6"/>
      <c r="Q8" s="75"/>
      <c r="R8" s="75"/>
      <c r="S8" s="75"/>
    </row>
    <row r="9" spans="1:19">
      <c r="A9" s="4"/>
      <c r="B9" t="s">
        <v>54</v>
      </c>
      <c r="D9" s="5"/>
      <c r="E9" s="5"/>
      <c r="F9" s="5"/>
      <c r="G9" s="75"/>
      <c r="H9" s="75"/>
      <c r="I9" s="75"/>
      <c r="J9" s="75"/>
      <c r="K9" s="75"/>
      <c r="L9" s="75"/>
      <c r="M9" s="75"/>
      <c r="N9" s="75"/>
      <c r="O9" s="75"/>
      <c r="P9" s="6"/>
      <c r="Q9" s="75"/>
      <c r="R9" s="75"/>
      <c r="S9" s="75"/>
    </row>
    <row r="10" spans="1:19">
      <c r="A10" s="4"/>
      <c r="B10" t="s">
        <v>3</v>
      </c>
      <c r="C10" s="46"/>
      <c r="D10" s="46"/>
      <c r="E10" s="5"/>
      <c r="F10" s="5"/>
      <c r="G10" s="75"/>
      <c r="H10" s="75"/>
      <c r="I10" s="75"/>
      <c r="J10" s="75"/>
      <c r="K10" s="75"/>
      <c r="L10" s="75"/>
      <c r="M10" s="75"/>
      <c r="N10" s="75"/>
      <c r="O10" s="75"/>
      <c r="P10" s="6"/>
      <c r="Q10" s="75"/>
      <c r="R10" s="75"/>
      <c r="S10" s="75"/>
    </row>
    <row r="11" spans="1:19">
      <c r="A11" s="4"/>
      <c r="B11" s="10"/>
      <c r="E11" s="5"/>
      <c r="F11" s="5"/>
      <c r="G11" s="75"/>
      <c r="H11" s="75"/>
      <c r="I11" s="75"/>
      <c r="J11" s="75"/>
      <c r="K11" s="75"/>
      <c r="L11" s="75"/>
      <c r="M11" s="75"/>
      <c r="N11" s="75"/>
      <c r="O11" s="75"/>
      <c r="P11" s="6"/>
      <c r="Q11" s="75"/>
      <c r="R11" s="75"/>
      <c r="S11" s="75"/>
    </row>
    <row r="12" spans="1:19" ht="12.75" customHeight="1">
      <c r="A12" s="146" t="s">
        <v>4</v>
      </c>
      <c r="B12" s="149" t="s">
        <v>5</v>
      </c>
      <c r="C12" s="152" t="s">
        <v>6</v>
      </c>
      <c r="D12" s="153"/>
      <c r="E12" s="153"/>
      <c r="F12" s="154"/>
      <c r="G12" s="155" t="s">
        <v>7</v>
      </c>
      <c r="H12" s="158" t="s">
        <v>8</v>
      </c>
      <c r="I12" s="161" t="s">
        <v>9</v>
      </c>
      <c r="J12" s="162"/>
      <c r="K12" s="162"/>
      <c r="L12" s="162"/>
      <c r="M12" s="162"/>
      <c r="N12" s="162"/>
      <c r="O12" s="162"/>
      <c r="P12" s="162"/>
      <c r="Q12" s="142" t="s">
        <v>130</v>
      </c>
      <c r="R12" s="125"/>
      <c r="S12" s="75"/>
    </row>
    <row r="13" spans="1:19" ht="28.5" customHeight="1">
      <c r="A13" s="147"/>
      <c r="B13" s="150"/>
      <c r="C13" s="126" t="s">
        <v>10</v>
      </c>
      <c r="D13" s="129" t="s">
        <v>11</v>
      </c>
      <c r="E13" s="129" t="s">
        <v>12</v>
      </c>
      <c r="F13" s="132" t="s">
        <v>92</v>
      </c>
      <c r="G13" s="156"/>
      <c r="H13" s="159"/>
      <c r="I13" s="133" t="s">
        <v>93</v>
      </c>
      <c r="J13" s="133" t="s">
        <v>94</v>
      </c>
      <c r="K13" s="136" t="s">
        <v>11</v>
      </c>
      <c r="L13" s="137"/>
      <c r="M13" s="137"/>
      <c r="N13" s="137"/>
      <c r="O13" s="138"/>
      <c r="P13" s="139" t="s">
        <v>12</v>
      </c>
      <c r="Q13" s="143"/>
      <c r="R13" s="125"/>
      <c r="S13" s="75"/>
    </row>
    <row r="14" spans="1:19" ht="15.95" customHeight="1">
      <c r="A14" s="147"/>
      <c r="B14" s="150"/>
      <c r="C14" s="127"/>
      <c r="D14" s="130"/>
      <c r="E14" s="130"/>
      <c r="F14" s="130"/>
      <c r="G14" s="156"/>
      <c r="H14" s="159"/>
      <c r="I14" s="134"/>
      <c r="J14" s="134"/>
      <c r="K14" s="120" t="s">
        <v>10</v>
      </c>
      <c r="L14" s="136" t="s">
        <v>95</v>
      </c>
      <c r="M14" s="137"/>
      <c r="N14" s="138"/>
      <c r="O14" s="120" t="s">
        <v>96</v>
      </c>
      <c r="P14" s="140"/>
      <c r="Q14" s="143"/>
      <c r="R14" s="125"/>
      <c r="S14" s="75"/>
    </row>
    <row r="15" spans="1:19" ht="11.25" customHeight="1">
      <c r="A15" s="147"/>
      <c r="B15" s="150"/>
      <c r="C15" s="127"/>
      <c r="D15" s="130"/>
      <c r="E15" s="130"/>
      <c r="F15" s="130"/>
      <c r="G15" s="156"/>
      <c r="H15" s="159"/>
      <c r="I15" s="134"/>
      <c r="J15" s="134"/>
      <c r="K15" s="122"/>
      <c r="L15" s="120" t="s">
        <v>97</v>
      </c>
      <c r="M15" s="122" t="s">
        <v>13</v>
      </c>
      <c r="N15" s="122" t="s">
        <v>82</v>
      </c>
      <c r="O15" s="122"/>
      <c r="P15" s="140"/>
      <c r="Q15" s="143"/>
      <c r="R15" s="125"/>
      <c r="S15" s="75"/>
    </row>
    <row r="16" spans="1:19" ht="31.5" customHeight="1">
      <c r="A16" s="148"/>
      <c r="B16" s="151"/>
      <c r="C16" s="128"/>
      <c r="D16" s="131"/>
      <c r="E16" s="131"/>
      <c r="F16" s="131"/>
      <c r="G16" s="157"/>
      <c r="H16" s="160"/>
      <c r="I16" s="135"/>
      <c r="J16" s="135"/>
      <c r="K16" s="121"/>
      <c r="L16" s="121"/>
      <c r="M16" s="121"/>
      <c r="N16" s="121"/>
      <c r="O16" s="121"/>
      <c r="P16" s="141"/>
      <c r="Q16" s="144"/>
      <c r="R16" s="125"/>
      <c r="S16" s="75"/>
    </row>
    <row r="17" spans="1:19" ht="14.25" customHeight="1">
      <c r="A17" s="102" t="s">
        <v>14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87"/>
      <c r="R17" s="75"/>
      <c r="S17" s="75"/>
    </row>
    <row r="18" spans="1:19" ht="14.25" customHeight="1">
      <c r="A18" s="113" t="s">
        <v>15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87"/>
      <c r="R18" s="75"/>
      <c r="S18" s="75"/>
    </row>
    <row r="19" spans="1:19">
      <c r="A19" s="123" t="s">
        <v>16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87"/>
      <c r="R19" s="75"/>
      <c r="S19" s="75"/>
    </row>
    <row r="20" spans="1:19">
      <c r="A20" s="11" t="s">
        <v>17</v>
      </c>
      <c r="B20" s="115" t="s">
        <v>18</v>
      </c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87"/>
      <c r="R20" s="75"/>
      <c r="S20" s="75"/>
    </row>
    <row r="21" spans="1:19" s="16" customFormat="1">
      <c r="A21" s="12" t="s">
        <v>19</v>
      </c>
      <c r="B21" s="48" t="s">
        <v>131</v>
      </c>
      <c r="C21" s="14">
        <v>2</v>
      </c>
      <c r="D21" s="14">
        <v>1.2</v>
      </c>
      <c r="E21" s="14">
        <v>0.8</v>
      </c>
      <c r="F21" s="14"/>
      <c r="G21" s="15" t="s">
        <v>20</v>
      </c>
      <c r="H21" s="15" t="s">
        <v>21</v>
      </c>
      <c r="I21" s="52">
        <v>50</v>
      </c>
      <c r="J21" s="52"/>
      <c r="K21" s="52">
        <v>30</v>
      </c>
      <c r="L21" s="49">
        <v>30</v>
      </c>
      <c r="M21" s="49"/>
      <c r="N21" s="49">
        <v>30</v>
      </c>
      <c r="O21" s="55"/>
      <c r="P21" s="83">
        <v>20</v>
      </c>
      <c r="Q21" s="88">
        <f>I21/C21</f>
        <v>25</v>
      </c>
    </row>
    <row r="22" spans="1:19" s="16" customFormat="1">
      <c r="A22" s="51" t="s">
        <v>22</v>
      </c>
      <c r="B22" s="40" t="s">
        <v>88</v>
      </c>
      <c r="C22" s="14">
        <v>2</v>
      </c>
      <c r="D22" s="14">
        <v>1.2</v>
      </c>
      <c r="E22" s="14">
        <v>0.8</v>
      </c>
      <c r="F22" s="14"/>
      <c r="G22" s="49" t="s">
        <v>20</v>
      </c>
      <c r="H22" s="49" t="s">
        <v>21</v>
      </c>
      <c r="I22" s="52">
        <v>50</v>
      </c>
      <c r="J22" s="52"/>
      <c r="K22" s="52">
        <v>30</v>
      </c>
      <c r="L22" s="49">
        <v>30</v>
      </c>
      <c r="M22" s="49">
        <v>30</v>
      </c>
      <c r="N22" s="49"/>
      <c r="O22" s="56"/>
      <c r="P22" s="83">
        <v>20</v>
      </c>
      <c r="Q22" s="88">
        <f t="shared" ref="Q22:Q76" si="0">I22/C22</f>
        <v>25</v>
      </c>
    </row>
    <row r="23" spans="1:19" s="16" customFormat="1">
      <c r="A23" s="12" t="s">
        <v>24</v>
      </c>
      <c r="B23" s="27" t="s">
        <v>91</v>
      </c>
      <c r="C23" s="28">
        <v>2</v>
      </c>
      <c r="D23" s="14">
        <v>1.2</v>
      </c>
      <c r="E23" s="14">
        <v>0.8</v>
      </c>
      <c r="F23" s="14">
        <v>1.2</v>
      </c>
      <c r="G23" s="15" t="s">
        <v>20</v>
      </c>
      <c r="H23" s="15" t="s">
        <v>23</v>
      </c>
      <c r="I23" s="15">
        <v>50</v>
      </c>
      <c r="J23" s="18">
        <v>30</v>
      </c>
      <c r="K23" s="18">
        <v>31</v>
      </c>
      <c r="L23" s="15">
        <v>30</v>
      </c>
      <c r="M23" s="18"/>
      <c r="N23" s="18">
        <v>30</v>
      </c>
      <c r="O23" s="55">
        <v>1</v>
      </c>
      <c r="P23" s="83">
        <v>19</v>
      </c>
      <c r="Q23" s="88">
        <f t="shared" si="0"/>
        <v>25</v>
      </c>
    </row>
    <row r="24" spans="1:19">
      <c r="A24" s="100" t="s">
        <v>55</v>
      </c>
      <c r="B24" s="101"/>
      <c r="C24" s="14">
        <f>SUM(C21:C23)</f>
        <v>6</v>
      </c>
      <c r="D24" s="14">
        <f>SUM(D21:D23)</f>
        <v>3.5999999999999996</v>
      </c>
      <c r="E24" s="14">
        <f>SUM(E21:E23)</f>
        <v>2.4000000000000004</v>
      </c>
      <c r="F24" s="14"/>
      <c r="G24" s="15" t="s">
        <v>27</v>
      </c>
      <c r="H24" s="15" t="s">
        <v>27</v>
      </c>
      <c r="I24" s="49">
        <f>SUM(I21:I23)</f>
        <v>150</v>
      </c>
      <c r="J24" s="49"/>
      <c r="K24" s="49">
        <f>SUM(K21:K23)</f>
        <v>91</v>
      </c>
      <c r="L24" s="49">
        <f>SUM(L21:L23)</f>
        <v>90</v>
      </c>
      <c r="M24" s="49">
        <f>SUM(M21:M22)</f>
        <v>30</v>
      </c>
      <c r="N24" s="49">
        <f>SUM(N21:N23)</f>
        <v>60</v>
      </c>
      <c r="O24" s="56">
        <f>SUM(O21:O23)</f>
        <v>1</v>
      </c>
      <c r="P24" s="83">
        <f>SUM(P21:P23)</f>
        <v>59</v>
      </c>
      <c r="Q24" s="88"/>
      <c r="R24" s="75"/>
      <c r="S24" s="75"/>
    </row>
    <row r="25" spans="1:19">
      <c r="A25" s="100" t="s">
        <v>28</v>
      </c>
      <c r="B25" s="101"/>
      <c r="C25" s="14"/>
      <c r="D25" s="14"/>
      <c r="E25" s="14"/>
      <c r="F25" s="14">
        <f>SUM(F21:F24)</f>
        <v>1.2</v>
      </c>
      <c r="G25" s="15" t="s">
        <v>27</v>
      </c>
      <c r="H25" s="15" t="s">
        <v>27</v>
      </c>
      <c r="I25" s="49"/>
      <c r="J25" s="49">
        <f>SUM(J21:J24)</f>
        <v>30</v>
      </c>
      <c r="K25" s="49"/>
      <c r="L25" s="49"/>
      <c r="M25" s="49"/>
      <c r="N25" s="49"/>
      <c r="O25" s="56"/>
      <c r="P25" s="83"/>
      <c r="Q25" s="88"/>
      <c r="R25" s="75"/>
      <c r="S25" s="75"/>
    </row>
    <row r="26" spans="1:19">
      <c r="A26" s="100" t="s">
        <v>56</v>
      </c>
      <c r="B26" s="101"/>
      <c r="C26" s="14">
        <f>SUM(C21,C22,)</f>
        <v>4</v>
      </c>
      <c r="D26" s="14">
        <f>SUM(D21,D22,)</f>
        <v>2.4</v>
      </c>
      <c r="E26" s="14">
        <f>SUM(E21,E22,)</f>
        <v>1.6</v>
      </c>
      <c r="F26" s="14"/>
      <c r="G26" s="15" t="s">
        <v>27</v>
      </c>
      <c r="H26" s="15" t="s">
        <v>27</v>
      </c>
      <c r="I26" s="49">
        <v>100</v>
      </c>
      <c r="J26" s="49"/>
      <c r="K26" s="49">
        <v>60</v>
      </c>
      <c r="L26" s="49">
        <v>60</v>
      </c>
      <c r="M26" s="49">
        <v>30</v>
      </c>
      <c r="N26" s="49">
        <v>30</v>
      </c>
      <c r="O26" s="56"/>
      <c r="P26" s="83">
        <v>40</v>
      </c>
      <c r="Q26" s="88"/>
      <c r="R26" s="75"/>
      <c r="S26" s="75"/>
    </row>
    <row r="27" spans="1:19" s="16" customFormat="1">
      <c r="A27" s="11" t="s">
        <v>30</v>
      </c>
      <c r="B27" s="102" t="s">
        <v>31</v>
      </c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88"/>
    </row>
    <row r="28" spans="1:19" s="16" customFormat="1">
      <c r="A28" s="12" t="s">
        <v>19</v>
      </c>
      <c r="B28" s="17" t="s">
        <v>57</v>
      </c>
      <c r="C28" s="14">
        <v>2</v>
      </c>
      <c r="D28" s="14">
        <v>1.2</v>
      </c>
      <c r="E28" s="14">
        <v>0.8</v>
      </c>
      <c r="F28" s="14">
        <v>1.6</v>
      </c>
      <c r="G28" s="15" t="s">
        <v>20</v>
      </c>
      <c r="H28" s="15" t="s">
        <v>23</v>
      </c>
      <c r="I28" s="15">
        <v>50</v>
      </c>
      <c r="J28" s="18">
        <v>40</v>
      </c>
      <c r="K28" s="18">
        <v>31</v>
      </c>
      <c r="L28" s="15">
        <v>30</v>
      </c>
      <c r="M28" s="18"/>
      <c r="N28" s="18">
        <v>30</v>
      </c>
      <c r="O28" s="55">
        <v>1</v>
      </c>
      <c r="P28" s="83">
        <v>19</v>
      </c>
      <c r="Q28" s="88">
        <f t="shared" si="0"/>
        <v>25</v>
      </c>
    </row>
    <row r="29" spans="1:19" s="16" customFormat="1">
      <c r="A29" s="12" t="s">
        <v>22</v>
      </c>
      <c r="B29" s="17" t="s">
        <v>78</v>
      </c>
      <c r="C29" s="14">
        <v>3</v>
      </c>
      <c r="D29" s="14">
        <v>1.9</v>
      </c>
      <c r="E29" s="14">
        <v>1.1000000000000001</v>
      </c>
      <c r="F29" s="14">
        <v>1.6</v>
      </c>
      <c r="G29" s="15" t="s">
        <v>20</v>
      </c>
      <c r="H29" s="15" t="s">
        <v>23</v>
      </c>
      <c r="I29" s="15">
        <v>75</v>
      </c>
      <c r="J29" s="18">
        <v>40</v>
      </c>
      <c r="K29" s="18">
        <v>48</v>
      </c>
      <c r="L29" s="15">
        <v>45</v>
      </c>
      <c r="M29" s="18">
        <v>15</v>
      </c>
      <c r="N29" s="18">
        <v>30</v>
      </c>
      <c r="O29" s="56">
        <v>3</v>
      </c>
      <c r="P29" s="83">
        <v>27</v>
      </c>
      <c r="Q29" s="88">
        <f t="shared" si="0"/>
        <v>25</v>
      </c>
    </row>
    <row r="30" spans="1:19" s="16" customFormat="1">
      <c r="A30" s="100" t="s">
        <v>55</v>
      </c>
      <c r="B30" s="101"/>
      <c r="C30" s="14">
        <f>SUM(C28:C29)</f>
        <v>5</v>
      </c>
      <c r="D30" s="14">
        <v>3.1</v>
      </c>
      <c r="E30" s="14">
        <f>SUM(E28:E29)</f>
        <v>1.9000000000000001</v>
      </c>
      <c r="F30" s="14"/>
      <c r="G30" s="15" t="s">
        <v>27</v>
      </c>
      <c r="H30" s="15" t="s">
        <v>27</v>
      </c>
      <c r="I30" s="15">
        <f>SUM(I28:I29)</f>
        <v>125</v>
      </c>
      <c r="J30" s="15"/>
      <c r="K30" s="15">
        <f t="shared" ref="K30:P30" si="1">SUM(K28:K29)</f>
        <v>79</v>
      </c>
      <c r="L30" s="15">
        <f t="shared" si="1"/>
        <v>75</v>
      </c>
      <c r="M30" s="15">
        <f t="shared" si="1"/>
        <v>15</v>
      </c>
      <c r="N30" s="15">
        <f t="shared" si="1"/>
        <v>60</v>
      </c>
      <c r="O30" s="55">
        <f t="shared" si="1"/>
        <v>4</v>
      </c>
      <c r="P30" s="83">
        <f t="shared" si="1"/>
        <v>46</v>
      </c>
      <c r="Q30" s="88"/>
    </row>
    <row r="31" spans="1:19" s="16" customFormat="1">
      <c r="A31" s="100" t="s">
        <v>28</v>
      </c>
      <c r="B31" s="101"/>
      <c r="C31" s="14"/>
      <c r="D31" s="14"/>
      <c r="E31" s="14"/>
      <c r="F31" s="14">
        <f>SUM(F28:F30)</f>
        <v>3.2</v>
      </c>
      <c r="G31" s="15"/>
      <c r="H31" s="15"/>
      <c r="I31" s="15"/>
      <c r="J31" s="15">
        <f>SUM(J28:J30)</f>
        <v>80</v>
      </c>
      <c r="K31" s="15"/>
      <c r="L31" s="15"/>
      <c r="M31" s="15"/>
      <c r="N31" s="15"/>
      <c r="O31" s="56"/>
      <c r="P31" s="83"/>
      <c r="Q31" s="88"/>
    </row>
    <row r="32" spans="1:19">
      <c r="A32" s="100" t="s">
        <v>56</v>
      </c>
      <c r="B32" s="101"/>
      <c r="C32" s="14"/>
      <c r="D32" s="14"/>
      <c r="E32" s="14"/>
      <c r="F32" s="14"/>
      <c r="G32" s="15" t="s">
        <v>27</v>
      </c>
      <c r="H32" s="15" t="s">
        <v>27</v>
      </c>
      <c r="I32" s="15"/>
      <c r="J32" s="15"/>
      <c r="K32" s="15"/>
      <c r="L32" s="15"/>
      <c r="M32" s="57"/>
      <c r="N32" s="55"/>
      <c r="O32" s="55"/>
      <c r="P32" s="83"/>
      <c r="Q32" s="88"/>
      <c r="R32" s="75"/>
      <c r="S32" s="75"/>
    </row>
    <row r="33" spans="1:19">
      <c r="A33" s="11" t="s">
        <v>33</v>
      </c>
      <c r="B33" s="102" t="s">
        <v>34</v>
      </c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88"/>
      <c r="R33" s="75"/>
      <c r="S33" s="75"/>
    </row>
    <row r="34" spans="1:19">
      <c r="A34" s="12" t="s">
        <v>19</v>
      </c>
      <c r="B34" s="17" t="s">
        <v>58</v>
      </c>
      <c r="C34" s="14">
        <v>2</v>
      </c>
      <c r="D34" s="19">
        <v>1.3</v>
      </c>
      <c r="E34" s="14">
        <v>0.7</v>
      </c>
      <c r="F34" s="14">
        <v>0.6</v>
      </c>
      <c r="G34" s="15" t="s">
        <v>20</v>
      </c>
      <c r="H34" s="15" t="s">
        <v>23</v>
      </c>
      <c r="I34" s="15">
        <v>50</v>
      </c>
      <c r="J34" s="15">
        <v>15</v>
      </c>
      <c r="K34" s="15">
        <v>32</v>
      </c>
      <c r="L34" s="15">
        <v>30</v>
      </c>
      <c r="M34" s="15">
        <v>15</v>
      </c>
      <c r="N34" s="15">
        <v>15</v>
      </c>
      <c r="O34" s="55">
        <v>2</v>
      </c>
      <c r="P34" s="83">
        <v>18</v>
      </c>
      <c r="Q34" s="88">
        <f t="shared" si="0"/>
        <v>25</v>
      </c>
      <c r="R34" s="75"/>
      <c r="S34" s="75"/>
    </row>
    <row r="35" spans="1:19">
      <c r="A35" s="12" t="s">
        <v>22</v>
      </c>
      <c r="B35" s="17" t="s">
        <v>90</v>
      </c>
      <c r="C35" s="14">
        <v>2</v>
      </c>
      <c r="D35" s="19">
        <v>1.2</v>
      </c>
      <c r="E35" s="14">
        <v>0.8</v>
      </c>
      <c r="F35" s="14">
        <v>1.6</v>
      </c>
      <c r="G35" s="15" t="s">
        <v>20</v>
      </c>
      <c r="H35" s="15" t="s">
        <v>23</v>
      </c>
      <c r="I35" s="15">
        <v>50</v>
      </c>
      <c r="J35" s="15">
        <v>40</v>
      </c>
      <c r="K35" s="15">
        <v>31</v>
      </c>
      <c r="L35" s="15">
        <v>30</v>
      </c>
      <c r="M35" s="15"/>
      <c r="N35" s="15">
        <v>30</v>
      </c>
      <c r="O35" s="55">
        <v>1</v>
      </c>
      <c r="P35" s="83">
        <v>19</v>
      </c>
      <c r="Q35" s="88">
        <f t="shared" si="0"/>
        <v>25</v>
      </c>
      <c r="R35" s="75"/>
      <c r="S35" s="75"/>
    </row>
    <row r="36" spans="1:19" ht="12.75" customHeight="1">
      <c r="A36" s="80" t="s">
        <v>24</v>
      </c>
      <c r="B36" s="27" t="s">
        <v>59</v>
      </c>
      <c r="C36" s="28">
        <v>2</v>
      </c>
      <c r="D36" s="14">
        <v>1.2</v>
      </c>
      <c r="E36" s="14">
        <v>0.8</v>
      </c>
      <c r="F36" s="14">
        <v>1.2</v>
      </c>
      <c r="G36" s="15" t="s">
        <v>20</v>
      </c>
      <c r="H36" s="15" t="s">
        <v>23</v>
      </c>
      <c r="I36" s="15">
        <v>50</v>
      </c>
      <c r="J36" s="18">
        <v>30</v>
      </c>
      <c r="K36" s="18">
        <v>31</v>
      </c>
      <c r="L36" s="15">
        <v>30</v>
      </c>
      <c r="M36" s="18">
        <v>15</v>
      </c>
      <c r="N36" s="18">
        <v>15</v>
      </c>
      <c r="O36" s="55">
        <v>1</v>
      </c>
      <c r="P36" s="83">
        <v>19</v>
      </c>
      <c r="Q36" s="88">
        <f t="shared" si="0"/>
        <v>25</v>
      </c>
      <c r="R36" s="75"/>
      <c r="S36" s="75"/>
    </row>
    <row r="37" spans="1:19" ht="12.75" customHeight="1">
      <c r="A37" s="100" t="s">
        <v>55</v>
      </c>
      <c r="B37" s="101"/>
      <c r="C37" s="14">
        <f>SUM(C34:C36)</f>
        <v>6</v>
      </c>
      <c r="D37" s="14">
        <f>SUM(D34:D36)</f>
        <v>3.7</v>
      </c>
      <c r="E37" s="14">
        <f>SUM(E34:E36)</f>
        <v>2.2999999999999998</v>
      </c>
      <c r="F37" s="14"/>
      <c r="G37" s="15" t="s">
        <v>27</v>
      </c>
      <c r="H37" s="15" t="s">
        <v>27</v>
      </c>
      <c r="I37" s="15">
        <f>SUM(I34:I36)</f>
        <v>150</v>
      </c>
      <c r="J37" s="15"/>
      <c r="K37" s="15">
        <f t="shared" ref="K37:P37" si="2">SUM(K34:K36)</f>
        <v>94</v>
      </c>
      <c r="L37" s="15">
        <f t="shared" si="2"/>
        <v>90</v>
      </c>
      <c r="M37" s="15">
        <f t="shared" si="2"/>
        <v>30</v>
      </c>
      <c r="N37" s="15">
        <f t="shared" si="2"/>
        <v>60</v>
      </c>
      <c r="O37" s="56">
        <f t="shared" si="2"/>
        <v>4</v>
      </c>
      <c r="P37" s="83">
        <f t="shared" si="2"/>
        <v>56</v>
      </c>
      <c r="Q37" s="88"/>
      <c r="R37" s="75"/>
      <c r="S37" s="75"/>
    </row>
    <row r="38" spans="1:19" ht="12.75" customHeight="1">
      <c r="A38" s="100" t="s">
        <v>28</v>
      </c>
      <c r="B38" s="101"/>
      <c r="C38" s="14"/>
      <c r="D38" s="14"/>
      <c r="E38" s="14"/>
      <c r="F38" s="14">
        <f>SUM(F34:F37)</f>
        <v>3.4000000000000004</v>
      </c>
      <c r="G38" s="15"/>
      <c r="H38" s="15"/>
      <c r="I38" s="15"/>
      <c r="J38" s="15">
        <f>SUM(J34:J37)</f>
        <v>85</v>
      </c>
      <c r="K38" s="15"/>
      <c r="L38" s="15"/>
      <c r="M38" s="15"/>
      <c r="N38" s="15"/>
      <c r="O38" s="56"/>
      <c r="P38" s="83"/>
      <c r="Q38" s="88"/>
      <c r="R38" s="75"/>
      <c r="S38" s="75"/>
    </row>
    <row r="39" spans="1:19" ht="12.75" customHeight="1">
      <c r="A39" s="100" t="s">
        <v>56</v>
      </c>
      <c r="B39" s="101"/>
      <c r="C39" s="14"/>
      <c r="D39" s="14"/>
      <c r="E39" s="14"/>
      <c r="F39" s="14"/>
      <c r="G39" s="15" t="s">
        <v>27</v>
      </c>
      <c r="H39" s="15" t="s">
        <v>27</v>
      </c>
      <c r="I39" s="15"/>
      <c r="J39" s="15"/>
      <c r="K39" s="15"/>
      <c r="L39" s="15"/>
      <c r="M39" s="56"/>
      <c r="N39" s="56"/>
      <c r="O39" s="56"/>
      <c r="P39" s="83"/>
      <c r="Q39" s="88"/>
      <c r="R39" s="75"/>
      <c r="S39" s="75"/>
    </row>
    <row r="40" spans="1:19" ht="12.75" customHeight="1">
      <c r="A40" s="11" t="s">
        <v>60</v>
      </c>
      <c r="B40" s="102" t="s">
        <v>42</v>
      </c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88"/>
      <c r="R40" s="75"/>
      <c r="S40" s="75"/>
    </row>
    <row r="41" spans="1:19">
      <c r="A41" s="12" t="s">
        <v>19</v>
      </c>
      <c r="B41" s="27" t="s">
        <v>76</v>
      </c>
      <c r="C41" s="28">
        <v>2</v>
      </c>
      <c r="D41" s="14">
        <v>1.4</v>
      </c>
      <c r="E41" s="14">
        <v>0.6</v>
      </c>
      <c r="F41" s="14">
        <v>1.4</v>
      </c>
      <c r="G41" s="15" t="s">
        <v>20</v>
      </c>
      <c r="H41" s="15" t="s">
        <v>21</v>
      </c>
      <c r="I41" s="15">
        <v>60</v>
      </c>
      <c r="J41" s="18">
        <v>40</v>
      </c>
      <c r="K41" s="18">
        <v>41</v>
      </c>
      <c r="L41" s="15">
        <v>40</v>
      </c>
      <c r="M41" s="18">
        <v>15</v>
      </c>
      <c r="N41" s="18">
        <v>25</v>
      </c>
      <c r="O41" s="55">
        <v>1</v>
      </c>
      <c r="P41" s="83">
        <v>19</v>
      </c>
      <c r="Q41" s="88">
        <f t="shared" si="0"/>
        <v>30</v>
      </c>
    </row>
    <row r="42" spans="1:19">
      <c r="A42" s="12" t="s">
        <v>22</v>
      </c>
      <c r="B42" s="27" t="s">
        <v>75</v>
      </c>
      <c r="C42" s="28">
        <v>2</v>
      </c>
      <c r="D42" s="14">
        <v>1.4</v>
      </c>
      <c r="E42" s="14">
        <v>0.6</v>
      </c>
      <c r="F42" s="14">
        <v>1.4</v>
      </c>
      <c r="G42" s="15" t="s">
        <v>20</v>
      </c>
      <c r="H42" s="15" t="s">
        <v>21</v>
      </c>
      <c r="I42" s="15">
        <v>60</v>
      </c>
      <c r="J42" s="18">
        <v>40</v>
      </c>
      <c r="K42" s="18">
        <v>41</v>
      </c>
      <c r="L42" s="15">
        <v>40</v>
      </c>
      <c r="M42" s="18">
        <v>15</v>
      </c>
      <c r="N42" s="18">
        <v>25</v>
      </c>
      <c r="O42" s="55">
        <v>1</v>
      </c>
      <c r="P42" s="83">
        <v>19</v>
      </c>
      <c r="Q42" s="88">
        <f t="shared" si="0"/>
        <v>30</v>
      </c>
    </row>
    <row r="43" spans="1:19">
      <c r="A43" s="12" t="s">
        <v>24</v>
      </c>
      <c r="B43" s="27" t="s">
        <v>86</v>
      </c>
      <c r="C43" s="28">
        <v>3</v>
      </c>
      <c r="D43" s="14">
        <v>1.8</v>
      </c>
      <c r="E43" s="14">
        <v>1.2</v>
      </c>
      <c r="F43" s="14">
        <v>0.6</v>
      </c>
      <c r="G43" s="15" t="s">
        <v>20</v>
      </c>
      <c r="H43" s="15" t="s">
        <v>21</v>
      </c>
      <c r="I43" s="15">
        <v>75</v>
      </c>
      <c r="J43" s="18"/>
      <c r="K43" s="18">
        <v>45</v>
      </c>
      <c r="L43" s="15">
        <v>45</v>
      </c>
      <c r="M43" s="18"/>
      <c r="N43" s="18">
        <v>45</v>
      </c>
      <c r="O43" s="56"/>
      <c r="P43" s="83">
        <v>30</v>
      </c>
      <c r="Q43" s="88">
        <f t="shared" si="0"/>
        <v>25</v>
      </c>
    </row>
    <row r="44" spans="1:19">
      <c r="A44" s="100" t="s">
        <v>26</v>
      </c>
      <c r="B44" s="101"/>
      <c r="C44" s="14">
        <f>SUM(C41:C43)</f>
        <v>7</v>
      </c>
      <c r="D44" s="14">
        <f>SUM(D41:D43)</f>
        <v>4.5999999999999996</v>
      </c>
      <c r="E44" s="14">
        <f>SUM(E41:E43)</f>
        <v>2.4</v>
      </c>
      <c r="F44" s="14"/>
      <c r="G44" s="15" t="s">
        <v>27</v>
      </c>
      <c r="H44" s="15" t="s">
        <v>27</v>
      </c>
      <c r="I44" s="15">
        <f>SUM(I41:I43)</f>
        <v>195</v>
      </c>
      <c r="J44" s="15"/>
      <c r="K44" s="15">
        <f t="shared" ref="K44:P44" si="3">SUM(K41:K43)</f>
        <v>127</v>
      </c>
      <c r="L44" s="15">
        <f t="shared" si="3"/>
        <v>125</v>
      </c>
      <c r="M44" s="15">
        <f t="shared" si="3"/>
        <v>30</v>
      </c>
      <c r="N44" s="15">
        <f t="shared" si="3"/>
        <v>95</v>
      </c>
      <c r="O44" s="55">
        <f t="shared" si="3"/>
        <v>2</v>
      </c>
      <c r="P44" s="83">
        <f t="shared" si="3"/>
        <v>68</v>
      </c>
      <c r="Q44" s="88"/>
    </row>
    <row r="45" spans="1:19">
      <c r="A45" s="100" t="s">
        <v>28</v>
      </c>
      <c r="B45" s="101"/>
      <c r="C45" s="14"/>
      <c r="D45" s="14"/>
      <c r="E45" s="14"/>
      <c r="F45" s="14">
        <f>SUM(F41:F44)</f>
        <v>3.4</v>
      </c>
      <c r="G45" s="15"/>
      <c r="H45" s="15"/>
      <c r="I45" s="15"/>
      <c r="J45" s="15">
        <f>SUM(J41:J44)</f>
        <v>80</v>
      </c>
      <c r="K45" s="15"/>
      <c r="L45" s="15"/>
      <c r="M45" s="15"/>
      <c r="N45" s="15"/>
      <c r="O45" s="56"/>
      <c r="P45" s="83"/>
      <c r="Q45" s="88"/>
    </row>
    <row r="46" spans="1:19">
      <c r="A46" s="100" t="s">
        <v>29</v>
      </c>
      <c r="B46" s="101"/>
      <c r="C46" s="14">
        <f>SUM(C44)</f>
        <v>7</v>
      </c>
      <c r="D46" s="14">
        <f>SUM(D44)</f>
        <v>4.5999999999999996</v>
      </c>
      <c r="E46" s="14">
        <f>SUM(E44)</f>
        <v>2.4</v>
      </c>
      <c r="F46" s="14"/>
      <c r="G46" s="15" t="s">
        <v>27</v>
      </c>
      <c r="H46" s="15" t="s">
        <v>27</v>
      </c>
      <c r="I46" s="15">
        <f>SUM(I44)</f>
        <v>195</v>
      </c>
      <c r="J46" s="15"/>
      <c r="K46" s="15">
        <f t="shared" ref="K46:P46" si="4">SUM(K44)</f>
        <v>127</v>
      </c>
      <c r="L46" s="15">
        <f t="shared" si="4"/>
        <v>125</v>
      </c>
      <c r="M46" s="15">
        <f t="shared" si="4"/>
        <v>30</v>
      </c>
      <c r="N46" s="15">
        <f t="shared" si="4"/>
        <v>95</v>
      </c>
      <c r="O46" s="55">
        <f t="shared" si="4"/>
        <v>2</v>
      </c>
      <c r="P46" s="83">
        <f t="shared" si="4"/>
        <v>68</v>
      </c>
      <c r="Q46" s="88"/>
    </row>
    <row r="47" spans="1:19">
      <c r="A47" s="11" t="s">
        <v>35</v>
      </c>
      <c r="B47" s="102" t="s">
        <v>36</v>
      </c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88"/>
    </row>
    <row r="48" spans="1:19">
      <c r="A48" s="12" t="s">
        <v>19</v>
      </c>
      <c r="B48" s="21" t="s">
        <v>44</v>
      </c>
      <c r="C48" s="14">
        <v>0.5</v>
      </c>
      <c r="D48" s="29">
        <v>0.5</v>
      </c>
      <c r="E48" s="14"/>
      <c r="F48" s="14"/>
      <c r="G48" s="15" t="s">
        <v>20</v>
      </c>
      <c r="H48" s="15" t="s">
        <v>23</v>
      </c>
      <c r="I48" s="15">
        <v>4</v>
      </c>
      <c r="J48" s="24"/>
      <c r="K48" s="15">
        <v>4</v>
      </c>
      <c r="L48" s="15">
        <v>4</v>
      </c>
      <c r="M48" s="24">
        <v>4</v>
      </c>
      <c r="N48" s="55"/>
      <c r="O48" s="55"/>
      <c r="P48" s="83"/>
      <c r="Q48" s="88"/>
    </row>
    <row r="49" spans="1:17">
      <c r="A49" s="12" t="s">
        <v>22</v>
      </c>
      <c r="B49" s="21" t="s">
        <v>45</v>
      </c>
      <c r="C49" s="14">
        <v>0.5</v>
      </c>
      <c r="D49" s="29">
        <v>0.5</v>
      </c>
      <c r="E49" s="30"/>
      <c r="F49" s="14"/>
      <c r="G49" s="15" t="s">
        <v>20</v>
      </c>
      <c r="H49" s="15" t="s">
        <v>23</v>
      </c>
      <c r="I49" s="15">
        <v>4</v>
      </c>
      <c r="J49" s="24"/>
      <c r="K49" s="15">
        <v>4</v>
      </c>
      <c r="L49" s="15">
        <v>4</v>
      </c>
      <c r="M49" s="24">
        <v>4</v>
      </c>
      <c r="N49" s="55"/>
      <c r="O49" s="55"/>
      <c r="P49" s="83"/>
      <c r="Q49" s="88"/>
    </row>
    <row r="50" spans="1:17">
      <c r="A50" s="100" t="s">
        <v>26</v>
      </c>
      <c r="B50" s="112"/>
      <c r="C50" s="14">
        <f>SUM(C48:C49)</f>
        <v>1</v>
      </c>
      <c r="D50" s="14">
        <f>SUM(D48:D49)</f>
        <v>1</v>
      </c>
      <c r="E50" s="14"/>
      <c r="F50" s="14"/>
      <c r="G50" s="15"/>
      <c r="H50" s="15"/>
      <c r="I50" s="15">
        <f>SUM(I48:I49)</f>
        <v>8</v>
      </c>
      <c r="J50" s="15"/>
      <c r="K50" s="15">
        <f>SUM(K48:K49)</f>
        <v>8</v>
      </c>
      <c r="L50" s="15">
        <f>SUM(L48:L49)</f>
        <v>8</v>
      </c>
      <c r="M50" s="15">
        <f>SUM(M48:M49)</f>
        <v>8</v>
      </c>
      <c r="N50" s="56"/>
      <c r="O50" s="56"/>
      <c r="P50" s="83"/>
      <c r="Q50" s="88"/>
    </row>
    <row r="51" spans="1:17">
      <c r="A51" s="11" t="s">
        <v>43</v>
      </c>
      <c r="B51" s="115" t="s">
        <v>61</v>
      </c>
      <c r="C51" s="116"/>
      <c r="D51" s="116"/>
      <c r="E51" s="116"/>
      <c r="F51" s="116"/>
      <c r="G51" s="116"/>
      <c r="H51" s="116"/>
      <c r="I51" s="116"/>
      <c r="J51" s="116"/>
      <c r="K51" s="116"/>
      <c r="L51" s="117"/>
      <c r="M51" s="56"/>
      <c r="N51" s="56"/>
      <c r="O51" s="56"/>
      <c r="P51" s="83"/>
      <c r="Q51" s="88"/>
    </row>
    <row r="52" spans="1:17">
      <c r="A52" s="12" t="s">
        <v>19</v>
      </c>
      <c r="B52" s="36" t="s">
        <v>62</v>
      </c>
      <c r="C52" s="14">
        <v>5</v>
      </c>
      <c r="D52" s="14">
        <v>3</v>
      </c>
      <c r="E52" s="14">
        <v>2</v>
      </c>
      <c r="F52" s="14"/>
      <c r="G52" s="15" t="s">
        <v>20</v>
      </c>
      <c r="H52" s="15" t="s">
        <v>21</v>
      </c>
      <c r="I52" s="37" t="s">
        <v>63</v>
      </c>
      <c r="J52" s="15"/>
      <c r="K52" s="15"/>
      <c r="L52" s="15"/>
      <c r="M52" s="56"/>
      <c r="N52" s="56"/>
      <c r="O52" s="56"/>
      <c r="P52" s="83"/>
      <c r="Q52" s="88"/>
    </row>
    <row r="53" spans="1:17">
      <c r="A53" s="106" t="s">
        <v>39</v>
      </c>
      <c r="B53" s="107"/>
      <c r="C53" s="25">
        <f>SUM(C24,C30,C37,C44,C50,C52)</f>
        <v>30</v>
      </c>
      <c r="D53" s="25">
        <v>18.8</v>
      </c>
      <c r="E53" s="25">
        <v>11.2</v>
      </c>
      <c r="F53" s="25">
        <v>11.1</v>
      </c>
      <c r="G53" s="26" t="s">
        <v>27</v>
      </c>
      <c r="H53" s="53" t="s">
        <v>27</v>
      </c>
      <c r="I53" s="53">
        <f>SUM(I24,I30,I37,I44,I50,)</f>
        <v>628</v>
      </c>
      <c r="J53" s="53">
        <f>SUM(J25,J31,J38,J45,)</f>
        <v>275</v>
      </c>
      <c r="K53" s="53">
        <f>SUM(K24,K30,K37,K44,K50,)</f>
        <v>399</v>
      </c>
      <c r="L53" s="53">
        <f>SUM(L24,L30,L37,L44,L50,)</f>
        <v>388</v>
      </c>
      <c r="M53" s="58">
        <f>SUM(M24,M29,M37,M44,M50,)</f>
        <v>113</v>
      </c>
      <c r="N53" s="58">
        <f>SUM(N24,N30,N37,N44,N50,)</f>
        <v>275</v>
      </c>
      <c r="O53" s="58">
        <f>SUM(O24,O30,O37,O44,O50,)</f>
        <v>11</v>
      </c>
      <c r="P53" s="84">
        <f>SUM(P24,P30,P37,P44,)</f>
        <v>229</v>
      </c>
      <c r="Q53" s="88"/>
    </row>
    <row r="54" spans="1:17">
      <c r="A54" s="108" t="s">
        <v>47</v>
      </c>
      <c r="B54" s="109"/>
      <c r="C54" s="61">
        <v>30</v>
      </c>
      <c r="D54" s="61">
        <v>18.8</v>
      </c>
      <c r="E54" s="61">
        <v>11.2</v>
      </c>
      <c r="F54" s="62">
        <v>11.1</v>
      </c>
      <c r="G54" s="63" t="s">
        <v>27</v>
      </c>
      <c r="H54" s="63" t="s">
        <v>27</v>
      </c>
      <c r="I54" s="64">
        <f t="shared" ref="I54:P54" si="5">SUM(I53)</f>
        <v>628</v>
      </c>
      <c r="J54" s="63">
        <f t="shared" si="5"/>
        <v>275</v>
      </c>
      <c r="K54" s="63">
        <f t="shared" si="5"/>
        <v>399</v>
      </c>
      <c r="L54" s="63">
        <f t="shared" si="5"/>
        <v>388</v>
      </c>
      <c r="M54" s="65">
        <f t="shared" si="5"/>
        <v>113</v>
      </c>
      <c r="N54" s="65">
        <f t="shared" si="5"/>
        <v>275</v>
      </c>
      <c r="O54" s="65">
        <f t="shared" si="5"/>
        <v>11</v>
      </c>
      <c r="P54" s="85">
        <f t="shared" si="5"/>
        <v>229</v>
      </c>
      <c r="Q54" s="88"/>
    </row>
    <row r="55" spans="1:17" ht="15">
      <c r="A55" s="32"/>
      <c r="B55" s="118" t="s">
        <v>48</v>
      </c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88"/>
    </row>
    <row r="56" spans="1:17">
      <c r="A56" s="113" t="s">
        <v>40</v>
      </c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88"/>
    </row>
    <row r="57" spans="1:17">
      <c r="A57" s="11" t="s">
        <v>17</v>
      </c>
      <c r="B57" s="102" t="s">
        <v>18</v>
      </c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88"/>
    </row>
    <row r="58" spans="1:17">
      <c r="A58" s="12" t="s">
        <v>19</v>
      </c>
      <c r="B58" s="13" t="s">
        <v>84</v>
      </c>
      <c r="C58" s="14">
        <v>1</v>
      </c>
      <c r="D58" s="14">
        <v>1</v>
      </c>
      <c r="E58" s="14"/>
      <c r="F58" s="14">
        <v>1</v>
      </c>
      <c r="G58" s="15" t="s">
        <v>20</v>
      </c>
      <c r="H58" s="15" t="s">
        <v>21</v>
      </c>
      <c r="I58" s="15">
        <v>30</v>
      </c>
      <c r="J58" s="15">
        <v>30</v>
      </c>
      <c r="K58" s="15">
        <v>30</v>
      </c>
      <c r="L58" s="15">
        <v>30</v>
      </c>
      <c r="M58" s="15"/>
      <c r="N58" s="15">
        <v>30</v>
      </c>
      <c r="O58" s="56"/>
      <c r="P58" s="83"/>
      <c r="Q58" s="88">
        <f t="shared" si="0"/>
        <v>30</v>
      </c>
    </row>
    <row r="59" spans="1:17">
      <c r="A59" s="39" t="s">
        <v>22</v>
      </c>
      <c r="B59" s="40" t="s">
        <v>87</v>
      </c>
      <c r="C59" s="14">
        <v>2</v>
      </c>
      <c r="D59" s="14">
        <v>1.2</v>
      </c>
      <c r="E59" s="14">
        <v>0.8</v>
      </c>
      <c r="F59" s="14"/>
      <c r="G59" s="15" t="s">
        <v>20</v>
      </c>
      <c r="H59" s="15" t="s">
        <v>21</v>
      </c>
      <c r="I59" s="15">
        <v>50</v>
      </c>
      <c r="J59" s="15"/>
      <c r="K59" s="15">
        <v>31</v>
      </c>
      <c r="L59" s="15">
        <v>30</v>
      </c>
      <c r="M59" s="15">
        <v>30</v>
      </c>
      <c r="N59" s="15"/>
      <c r="O59" s="55">
        <v>1</v>
      </c>
      <c r="P59" s="83">
        <v>19</v>
      </c>
      <c r="Q59" s="88">
        <f t="shared" si="0"/>
        <v>25</v>
      </c>
    </row>
    <row r="60" spans="1:17">
      <c r="A60" s="100" t="s">
        <v>55</v>
      </c>
      <c r="B60" s="101"/>
      <c r="C60" s="14">
        <f>SUM(C58:C59)</f>
        <v>3</v>
      </c>
      <c r="D60" s="14">
        <f>SUM(D58:D59)</f>
        <v>2.2000000000000002</v>
      </c>
      <c r="E60" s="14">
        <f>SUM(E58:E59)</f>
        <v>0.8</v>
      </c>
      <c r="F60" s="14"/>
      <c r="G60" s="15" t="s">
        <v>27</v>
      </c>
      <c r="H60" s="15" t="s">
        <v>27</v>
      </c>
      <c r="I60" s="15">
        <v>75</v>
      </c>
      <c r="J60" s="15"/>
      <c r="K60" s="15">
        <f t="shared" ref="K60:O60" si="6">SUM(K58:K59)</f>
        <v>61</v>
      </c>
      <c r="L60" s="15">
        <f t="shared" si="6"/>
        <v>60</v>
      </c>
      <c r="M60" s="15">
        <f t="shared" si="6"/>
        <v>30</v>
      </c>
      <c r="N60" s="15">
        <f t="shared" si="6"/>
        <v>30</v>
      </c>
      <c r="O60" s="55">
        <f t="shared" si="6"/>
        <v>1</v>
      </c>
      <c r="P60" s="83">
        <v>19</v>
      </c>
      <c r="Q60" s="88"/>
    </row>
    <row r="61" spans="1:17">
      <c r="A61" s="100" t="s">
        <v>28</v>
      </c>
      <c r="B61" s="101"/>
      <c r="C61" s="14"/>
      <c r="D61" s="14"/>
      <c r="E61" s="14"/>
      <c r="F61" s="14">
        <f>SUM(F58:F60)</f>
        <v>1</v>
      </c>
      <c r="G61" s="15" t="s">
        <v>27</v>
      </c>
      <c r="H61" s="15" t="s">
        <v>27</v>
      </c>
      <c r="I61" s="15"/>
      <c r="J61" s="15">
        <f>SUM(J58:J60)</f>
        <v>30</v>
      </c>
      <c r="K61" s="15"/>
      <c r="L61" s="15"/>
      <c r="M61" s="15"/>
      <c r="N61" s="15"/>
      <c r="O61" s="55"/>
      <c r="P61" s="83"/>
      <c r="Q61" s="88"/>
    </row>
    <row r="62" spans="1:17">
      <c r="A62" s="100" t="s">
        <v>56</v>
      </c>
      <c r="B62" s="101"/>
      <c r="C62" s="14">
        <v>3</v>
      </c>
      <c r="D62" s="14">
        <v>2.2000000000000002</v>
      </c>
      <c r="E62" s="14">
        <v>0.8</v>
      </c>
      <c r="F62" s="14"/>
      <c r="G62" s="15" t="s">
        <v>27</v>
      </c>
      <c r="H62" s="15" t="s">
        <v>27</v>
      </c>
      <c r="I62" s="15">
        <v>80</v>
      </c>
      <c r="J62" s="15"/>
      <c r="K62" s="15">
        <v>61</v>
      </c>
      <c r="L62" s="15">
        <v>60</v>
      </c>
      <c r="M62" s="15">
        <v>30</v>
      </c>
      <c r="N62" s="15">
        <v>30</v>
      </c>
      <c r="O62" s="55">
        <v>1</v>
      </c>
      <c r="P62" s="83">
        <v>19</v>
      </c>
      <c r="Q62" s="88"/>
    </row>
    <row r="63" spans="1:17">
      <c r="A63" s="11" t="s">
        <v>17</v>
      </c>
      <c r="B63" s="102" t="s">
        <v>34</v>
      </c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88"/>
    </row>
    <row r="64" spans="1:17">
      <c r="A64" s="12" t="s">
        <v>19</v>
      </c>
      <c r="B64" s="20" t="s">
        <v>73</v>
      </c>
      <c r="C64" s="14">
        <v>3</v>
      </c>
      <c r="D64" s="19">
        <v>1.9</v>
      </c>
      <c r="E64" s="14">
        <v>1.1000000000000001</v>
      </c>
      <c r="F64" s="14">
        <v>1.8</v>
      </c>
      <c r="G64" s="49" t="s">
        <v>32</v>
      </c>
      <c r="H64" s="15" t="s">
        <v>23</v>
      </c>
      <c r="I64" s="15">
        <v>75</v>
      </c>
      <c r="J64" s="15">
        <v>45</v>
      </c>
      <c r="K64" s="15">
        <v>47</v>
      </c>
      <c r="L64" s="15">
        <v>45</v>
      </c>
      <c r="M64" s="15">
        <v>15</v>
      </c>
      <c r="N64" s="15">
        <v>30</v>
      </c>
      <c r="O64" s="55">
        <v>2</v>
      </c>
      <c r="P64" s="83">
        <v>28</v>
      </c>
      <c r="Q64" s="88">
        <f t="shared" si="0"/>
        <v>25</v>
      </c>
    </row>
    <row r="65" spans="1:17" ht="25.5">
      <c r="A65" s="12" t="s">
        <v>22</v>
      </c>
      <c r="B65" s="81" t="s">
        <v>128</v>
      </c>
      <c r="C65" s="28">
        <v>3</v>
      </c>
      <c r="D65" s="14">
        <v>1.8</v>
      </c>
      <c r="E65" s="14">
        <v>1.2</v>
      </c>
      <c r="F65" s="14">
        <v>1.8</v>
      </c>
      <c r="G65" s="49" t="s">
        <v>32</v>
      </c>
      <c r="H65" s="15" t="s">
        <v>23</v>
      </c>
      <c r="I65" s="15">
        <v>75</v>
      </c>
      <c r="J65" s="18">
        <v>45</v>
      </c>
      <c r="K65" s="18">
        <v>46</v>
      </c>
      <c r="L65" s="15">
        <v>45</v>
      </c>
      <c r="M65" s="18">
        <v>15</v>
      </c>
      <c r="N65" s="18">
        <v>30</v>
      </c>
      <c r="O65" s="56">
        <v>1</v>
      </c>
      <c r="P65" s="83">
        <v>29</v>
      </c>
      <c r="Q65" s="88">
        <f t="shared" si="0"/>
        <v>25</v>
      </c>
    </row>
    <row r="66" spans="1:17">
      <c r="A66" s="12" t="s">
        <v>24</v>
      </c>
      <c r="B66" s="81" t="s">
        <v>81</v>
      </c>
      <c r="C66" s="28">
        <v>1</v>
      </c>
      <c r="D66" s="14">
        <v>0.6</v>
      </c>
      <c r="E66" s="14">
        <v>0.4</v>
      </c>
      <c r="F66" s="14">
        <v>0.6</v>
      </c>
      <c r="G66" s="49" t="s">
        <v>20</v>
      </c>
      <c r="H66" s="15"/>
      <c r="I66" s="15">
        <v>25</v>
      </c>
      <c r="J66" s="18">
        <v>15</v>
      </c>
      <c r="K66" s="18">
        <v>16</v>
      </c>
      <c r="L66" s="15">
        <v>15</v>
      </c>
      <c r="M66" s="18"/>
      <c r="N66" s="18">
        <v>15</v>
      </c>
      <c r="O66" s="56">
        <v>1</v>
      </c>
      <c r="P66" s="83">
        <v>9</v>
      </c>
      <c r="Q66" s="88">
        <f t="shared" si="0"/>
        <v>25</v>
      </c>
    </row>
    <row r="67" spans="1:17" ht="25.5">
      <c r="A67" s="12" t="s">
        <v>25</v>
      </c>
      <c r="B67" s="77" t="s">
        <v>119</v>
      </c>
      <c r="C67" s="28">
        <v>1</v>
      </c>
      <c r="D67" s="14">
        <v>0.6</v>
      </c>
      <c r="E67" s="14">
        <v>0.4</v>
      </c>
      <c r="F67" s="14">
        <v>0.6</v>
      </c>
      <c r="G67" s="49" t="s">
        <v>20</v>
      </c>
      <c r="H67" s="15"/>
      <c r="I67" s="15">
        <v>25</v>
      </c>
      <c r="J67" s="18">
        <v>15</v>
      </c>
      <c r="K67" s="18">
        <v>16</v>
      </c>
      <c r="L67" s="15">
        <v>15</v>
      </c>
      <c r="M67" s="18"/>
      <c r="N67" s="18">
        <v>15</v>
      </c>
      <c r="O67" s="56">
        <v>1</v>
      </c>
      <c r="P67" s="83">
        <v>9</v>
      </c>
      <c r="Q67" s="88">
        <f t="shared" si="0"/>
        <v>25</v>
      </c>
    </row>
    <row r="68" spans="1:17">
      <c r="A68" s="12" t="s">
        <v>50</v>
      </c>
      <c r="B68" s="27" t="s">
        <v>68</v>
      </c>
      <c r="C68" s="28">
        <v>2</v>
      </c>
      <c r="D68" s="14">
        <v>1.2</v>
      </c>
      <c r="E68" s="14">
        <v>0.8</v>
      </c>
      <c r="F68" s="14">
        <v>0.4</v>
      </c>
      <c r="G68" s="15" t="s">
        <v>20</v>
      </c>
      <c r="H68" s="15" t="s">
        <v>23</v>
      </c>
      <c r="I68" s="15">
        <v>50</v>
      </c>
      <c r="J68" s="18">
        <v>10</v>
      </c>
      <c r="K68" s="18">
        <v>31</v>
      </c>
      <c r="L68" s="15">
        <v>30</v>
      </c>
      <c r="M68" s="18">
        <v>15</v>
      </c>
      <c r="N68" s="18">
        <v>15</v>
      </c>
      <c r="O68" s="56">
        <v>1</v>
      </c>
      <c r="P68" s="83">
        <v>19</v>
      </c>
      <c r="Q68" s="88">
        <f t="shared" si="0"/>
        <v>25</v>
      </c>
    </row>
    <row r="69" spans="1:17">
      <c r="A69" s="47" t="s">
        <v>115</v>
      </c>
      <c r="B69" s="17" t="s">
        <v>64</v>
      </c>
      <c r="C69" s="14">
        <v>2</v>
      </c>
      <c r="D69" s="19">
        <v>1.2</v>
      </c>
      <c r="E69" s="14">
        <v>0.8</v>
      </c>
      <c r="F69" s="14">
        <v>0.6</v>
      </c>
      <c r="G69" s="15" t="s">
        <v>20</v>
      </c>
      <c r="H69" s="15" t="s">
        <v>23</v>
      </c>
      <c r="I69" s="15">
        <v>50</v>
      </c>
      <c r="J69" s="15">
        <v>15</v>
      </c>
      <c r="K69" s="15">
        <v>31</v>
      </c>
      <c r="L69" s="15">
        <v>30</v>
      </c>
      <c r="M69" s="15">
        <v>15</v>
      </c>
      <c r="N69" s="15">
        <v>15</v>
      </c>
      <c r="O69" s="56">
        <v>1</v>
      </c>
      <c r="P69" s="83">
        <v>19</v>
      </c>
      <c r="Q69" s="88">
        <f t="shared" si="0"/>
        <v>25</v>
      </c>
    </row>
    <row r="70" spans="1:17">
      <c r="A70" s="47" t="s">
        <v>126</v>
      </c>
      <c r="B70" s="17" t="s">
        <v>64</v>
      </c>
      <c r="C70" s="14">
        <v>2</v>
      </c>
      <c r="D70" s="19">
        <v>1.2</v>
      </c>
      <c r="E70" s="14">
        <v>0.8</v>
      </c>
      <c r="F70" s="14">
        <v>0.6</v>
      </c>
      <c r="G70" s="15" t="s">
        <v>20</v>
      </c>
      <c r="H70" s="15" t="s">
        <v>23</v>
      </c>
      <c r="I70" s="15">
        <v>50</v>
      </c>
      <c r="J70" s="15">
        <v>15</v>
      </c>
      <c r="K70" s="15">
        <v>31</v>
      </c>
      <c r="L70" s="15">
        <v>30</v>
      </c>
      <c r="M70" s="15">
        <v>15</v>
      </c>
      <c r="N70" s="15">
        <v>15</v>
      </c>
      <c r="O70" s="56">
        <v>1</v>
      </c>
      <c r="P70" s="83">
        <v>19</v>
      </c>
      <c r="Q70" s="88">
        <f t="shared" si="0"/>
        <v>25</v>
      </c>
    </row>
    <row r="71" spans="1:17">
      <c r="A71" s="100" t="s">
        <v>26</v>
      </c>
      <c r="B71" s="101"/>
      <c r="C71" s="14">
        <f>SUM(C64:C70)</f>
        <v>14</v>
      </c>
      <c r="D71" s="14">
        <f>SUM(D64:D70)</f>
        <v>8.5</v>
      </c>
      <c r="E71" s="14">
        <f>SUM(E64:E70)</f>
        <v>5.4999999999999991</v>
      </c>
      <c r="F71" s="14"/>
      <c r="G71" s="15" t="s">
        <v>27</v>
      </c>
      <c r="H71" s="15" t="s">
        <v>27</v>
      </c>
      <c r="I71" s="15">
        <f>SUM(I64:I70)</f>
        <v>350</v>
      </c>
      <c r="J71" s="15"/>
      <c r="K71" s="15">
        <f t="shared" ref="K71:P71" si="7">SUM(K64:K70)</f>
        <v>218</v>
      </c>
      <c r="L71" s="15">
        <f t="shared" si="7"/>
        <v>210</v>
      </c>
      <c r="M71" s="15">
        <f t="shared" si="7"/>
        <v>75</v>
      </c>
      <c r="N71" s="15">
        <f t="shared" si="7"/>
        <v>135</v>
      </c>
      <c r="O71" s="55">
        <f t="shared" si="7"/>
        <v>8</v>
      </c>
      <c r="P71" s="83">
        <f t="shared" si="7"/>
        <v>132</v>
      </c>
      <c r="Q71" s="88"/>
    </row>
    <row r="72" spans="1:17">
      <c r="A72" s="100" t="s">
        <v>28</v>
      </c>
      <c r="B72" s="101"/>
      <c r="C72" s="14"/>
      <c r="D72" s="14"/>
      <c r="E72" s="14"/>
      <c r="F72" s="14">
        <f>SUM(F64:F71)</f>
        <v>6.3999999999999995</v>
      </c>
      <c r="G72" s="15"/>
      <c r="H72" s="15"/>
      <c r="I72" s="15"/>
      <c r="J72" s="15">
        <f>SUM(J64:J71)</f>
        <v>160</v>
      </c>
      <c r="K72" s="15"/>
      <c r="L72" s="15"/>
      <c r="M72" s="15"/>
      <c r="N72" s="15"/>
      <c r="O72" s="55"/>
      <c r="P72" s="83"/>
      <c r="Q72" s="88"/>
    </row>
    <row r="73" spans="1:17">
      <c r="A73" s="100" t="s">
        <v>29</v>
      </c>
      <c r="B73" s="101"/>
      <c r="C73" s="14">
        <v>2</v>
      </c>
      <c r="D73" s="14">
        <v>1.2</v>
      </c>
      <c r="E73" s="14">
        <v>0.8</v>
      </c>
      <c r="F73" s="14"/>
      <c r="G73" s="15" t="s">
        <v>27</v>
      </c>
      <c r="H73" s="15" t="s">
        <v>27</v>
      </c>
      <c r="I73" s="15">
        <v>100</v>
      </c>
      <c r="J73" s="15"/>
      <c r="K73" s="15">
        <v>62</v>
      </c>
      <c r="L73" s="15">
        <v>60</v>
      </c>
      <c r="M73" s="15">
        <v>30</v>
      </c>
      <c r="N73" s="15">
        <v>30</v>
      </c>
      <c r="O73" s="56">
        <v>2</v>
      </c>
      <c r="P73" s="83">
        <v>38</v>
      </c>
      <c r="Q73" s="88"/>
    </row>
    <row r="74" spans="1:17">
      <c r="A74" s="11" t="s">
        <v>41</v>
      </c>
      <c r="B74" s="102" t="s">
        <v>42</v>
      </c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88"/>
    </row>
    <row r="75" spans="1:17">
      <c r="A75" s="12" t="s">
        <v>19</v>
      </c>
      <c r="B75" s="48" t="s">
        <v>120</v>
      </c>
      <c r="C75" s="28">
        <v>2</v>
      </c>
      <c r="D75" s="14">
        <v>1.4</v>
      </c>
      <c r="E75" s="14">
        <v>0.6</v>
      </c>
      <c r="F75" s="14">
        <v>1.2</v>
      </c>
      <c r="G75" s="15" t="s">
        <v>20</v>
      </c>
      <c r="H75" s="15" t="s">
        <v>21</v>
      </c>
      <c r="I75" s="15">
        <v>60</v>
      </c>
      <c r="J75" s="18">
        <v>40</v>
      </c>
      <c r="K75" s="18">
        <v>41</v>
      </c>
      <c r="L75" s="15">
        <v>40</v>
      </c>
      <c r="M75" s="18">
        <v>15</v>
      </c>
      <c r="N75" s="18">
        <v>25</v>
      </c>
      <c r="O75" s="55">
        <v>1</v>
      </c>
      <c r="P75" s="83">
        <v>19</v>
      </c>
      <c r="Q75" s="88">
        <f t="shared" si="0"/>
        <v>30</v>
      </c>
    </row>
    <row r="76" spans="1:17">
      <c r="A76" s="47" t="s">
        <v>22</v>
      </c>
      <c r="B76" s="27" t="s">
        <v>86</v>
      </c>
      <c r="C76" s="28">
        <v>3</v>
      </c>
      <c r="D76" s="14">
        <v>1.8</v>
      </c>
      <c r="E76" s="14">
        <v>1.2</v>
      </c>
      <c r="F76" s="14">
        <v>0.6</v>
      </c>
      <c r="G76" s="15" t="s">
        <v>20</v>
      </c>
      <c r="H76" s="15" t="s">
        <v>21</v>
      </c>
      <c r="I76" s="15">
        <v>75</v>
      </c>
      <c r="J76" s="18"/>
      <c r="K76" s="18">
        <v>45</v>
      </c>
      <c r="L76" s="15">
        <v>45</v>
      </c>
      <c r="M76" s="18"/>
      <c r="N76" s="18">
        <v>45</v>
      </c>
      <c r="O76" s="56"/>
      <c r="P76" s="83">
        <v>30</v>
      </c>
      <c r="Q76" s="88">
        <f t="shared" si="0"/>
        <v>25</v>
      </c>
    </row>
    <row r="77" spans="1:17">
      <c r="A77" s="47" t="s">
        <v>24</v>
      </c>
      <c r="B77" s="27" t="s">
        <v>89</v>
      </c>
      <c r="C77" s="28">
        <v>7</v>
      </c>
      <c r="D77" s="14">
        <v>1</v>
      </c>
      <c r="E77" s="14">
        <v>6</v>
      </c>
      <c r="F77" s="14">
        <v>7</v>
      </c>
      <c r="G77" s="15"/>
      <c r="H77" s="15" t="s">
        <v>21</v>
      </c>
      <c r="I77" s="104" t="s">
        <v>66</v>
      </c>
      <c r="J77" s="105"/>
      <c r="K77" s="105"/>
      <c r="L77" s="105"/>
      <c r="M77" s="105"/>
      <c r="N77" s="105"/>
      <c r="O77" s="105"/>
      <c r="P77" s="105"/>
      <c r="Q77" s="88"/>
    </row>
    <row r="78" spans="1:17">
      <c r="A78" s="100" t="s">
        <v>26</v>
      </c>
      <c r="B78" s="101"/>
      <c r="C78" s="14">
        <f>SUM(C75:C77)</f>
        <v>12</v>
      </c>
      <c r="D78" s="14">
        <f>SUM(D75:D77)</f>
        <v>4.2</v>
      </c>
      <c r="E78" s="14">
        <f>SUM(E75:E77)</f>
        <v>7.8</v>
      </c>
      <c r="F78" s="14"/>
      <c r="G78" s="15" t="s">
        <v>27</v>
      </c>
      <c r="H78" s="15" t="s">
        <v>27</v>
      </c>
      <c r="I78" s="15">
        <f>SUM(I75:I76)</f>
        <v>135</v>
      </c>
      <c r="J78" s="15"/>
      <c r="K78" s="15">
        <f t="shared" ref="K78:P78" si="8">SUM(K75:K77)</f>
        <v>86</v>
      </c>
      <c r="L78" s="15">
        <f t="shared" si="8"/>
        <v>85</v>
      </c>
      <c r="M78" s="49">
        <f t="shared" si="8"/>
        <v>15</v>
      </c>
      <c r="N78" s="15">
        <f t="shared" si="8"/>
        <v>70</v>
      </c>
      <c r="O78" s="55">
        <f t="shared" si="8"/>
        <v>1</v>
      </c>
      <c r="P78" s="83">
        <f t="shared" si="8"/>
        <v>49</v>
      </c>
      <c r="Q78" s="88"/>
    </row>
    <row r="79" spans="1:17">
      <c r="A79" s="100" t="s">
        <v>28</v>
      </c>
      <c r="B79" s="101"/>
      <c r="C79" s="14"/>
      <c r="D79" s="14"/>
      <c r="E79" s="14"/>
      <c r="F79" s="14">
        <f>SUM(F75:F78)</f>
        <v>8.8000000000000007</v>
      </c>
      <c r="G79" s="15"/>
      <c r="H79" s="15"/>
      <c r="I79" s="15"/>
      <c r="J79" s="15">
        <f>SUM(J75:J76)</f>
        <v>40</v>
      </c>
      <c r="K79" s="15"/>
      <c r="L79" s="15"/>
      <c r="M79" s="15"/>
      <c r="N79" s="15"/>
      <c r="O79" s="55"/>
      <c r="P79" s="83"/>
      <c r="Q79" s="88"/>
    </row>
    <row r="80" spans="1:17">
      <c r="A80" s="100" t="s">
        <v>29</v>
      </c>
      <c r="B80" s="101"/>
      <c r="C80" s="14">
        <f>SUM(C78)</f>
        <v>12</v>
      </c>
      <c r="D80" s="14">
        <f>SUM(D78)</f>
        <v>4.2</v>
      </c>
      <c r="E80" s="14">
        <f>SUM(E78)</f>
        <v>7.8</v>
      </c>
      <c r="F80" s="14"/>
      <c r="G80" s="15" t="s">
        <v>27</v>
      </c>
      <c r="H80" s="15" t="s">
        <v>27</v>
      </c>
      <c r="I80" s="15">
        <f>SUM(I78)</f>
        <v>135</v>
      </c>
      <c r="J80" s="15"/>
      <c r="K80" s="15">
        <f t="shared" ref="K80:P80" si="9">SUM(K78)</f>
        <v>86</v>
      </c>
      <c r="L80" s="15">
        <f t="shared" si="9"/>
        <v>85</v>
      </c>
      <c r="M80" s="15">
        <f t="shared" si="9"/>
        <v>15</v>
      </c>
      <c r="N80" s="15">
        <f t="shared" si="9"/>
        <v>70</v>
      </c>
      <c r="O80" s="55">
        <f>SUM(O78)</f>
        <v>1</v>
      </c>
      <c r="P80" s="83">
        <f t="shared" si="9"/>
        <v>49</v>
      </c>
      <c r="Q80" s="88"/>
    </row>
    <row r="81" spans="1:17">
      <c r="A81" s="11" t="s">
        <v>35</v>
      </c>
      <c r="B81" s="102" t="s">
        <v>36</v>
      </c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88"/>
    </row>
    <row r="82" spans="1:17">
      <c r="A82" s="12" t="s">
        <v>19</v>
      </c>
      <c r="B82" s="21" t="s">
        <v>85</v>
      </c>
      <c r="C82" s="14">
        <v>0.5</v>
      </c>
      <c r="D82" s="29">
        <v>0.5</v>
      </c>
      <c r="E82" s="14"/>
      <c r="F82" s="14"/>
      <c r="G82" s="15" t="s">
        <v>20</v>
      </c>
      <c r="H82" s="15" t="s">
        <v>23</v>
      </c>
      <c r="I82" s="15">
        <v>4</v>
      </c>
      <c r="J82" s="24"/>
      <c r="K82" s="15">
        <v>4</v>
      </c>
      <c r="L82" s="15">
        <v>4</v>
      </c>
      <c r="M82" s="24">
        <v>4</v>
      </c>
      <c r="N82" s="56"/>
      <c r="O82" s="56"/>
      <c r="P82" s="83"/>
      <c r="Q82" s="88"/>
    </row>
    <row r="83" spans="1:17">
      <c r="A83" s="47" t="s">
        <v>22</v>
      </c>
      <c r="B83" s="21" t="s">
        <v>38</v>
      </c>
      <c r="C83" s="22">
        <v>0.25</v>
      </c>
      <c r="D83" s="23">
        <v>0.25</v>
      </c>
      <c r="E83" s="14"/>
      <c r="F83" s="14"/>
      <c r="G83" s="15" t="s">
        <v>20</v>
      </c>
      <c r="H83" s="15" t="s">
        <v>23</v>
      </c>
      <c r="I83" s="15">
        <v>2</v>
      </c>
      <c r="J83" s="24"/>
      <c r="K83" s="15">
        <v>2</v>
      </c>
      <c r="L83" s="15">
        <v>2</v>
      </c>
      <c r="M83" s="24">
        <v>2</v>
      </c>
      <c r="N83" s="55"/>
      <c r="O83" s="55"/>
      <c r="P83" s="83"/>
      <c r="Q83" s="88"/>
    </row>
    <row r="84" spans="1:17">
      <c r="A84" s="47" t="s">
        <v>24</v>
      </c>
      <c r="B84" s="21" t="s">
        <v>37</v>
      </c>
      <c r="C84" s="22">
        <v>0.25</v>
      </c>
      <c r="D84" s="23">
        <v>0.25</v>
      </c>
      <c r="E84" s="30"/>
      <c r="F84" s="14"/>
      <c r="G84" s="15" t="s">
        <v>20</v>
      </c>
      <c r="H84" s="15" t="s">
        <v>23</v>
      </c>
      <c r="I84" s="15">
        <v>2</v>
      </c>
      <c r="J84" s="24"/>
      <c r="K84" s="15">
        <v>2</v>
      </c>
      <c r="L84" s="15">
        <v>2</v>
      </c>
      <c r="M84" s="24">
        <v>2</v>
      </c>
      <c r="N84" s="55"/>
      <c r="O84" s="55"/>
      <c r="P84" s="83"/>
      <c r="Q84" s="88"/>
    </row>
    <row r="85" spans="1:17">
      <c r="A85" s="100" t="s">
        <v>26</v>
      </c>
      <c r="B85" s="112"/>
      <c r="C85" s="14">
        <f>SUM(C82:C84)</f>
        <v>1</v>
      </c>
      <c r="D85" s="14">
        <f>SUM(D82:D84)</f>
        <v>1</v>
      </c>
      <c r="E85" s="14"/>
      <c r="F85" s="14"/>
      <c r="G85" s="15"/>
      <c r="H85" s="15"/>
      <c r="I85" s="15">
        <f>SUM(I82:I84)</f>
        <v>8</v>
      </c>
      <c r="J85" s="15"/>
      <c r="K85" s="15">
        <f>SUM(K82:K84)</f>
        <v>8</v>
      </c>
      <c r="L85" s="15">
        <f>SUM(L82:L84)</f>
        <v>8</v>
      </c>
      <c r="M85" s="49">
        <f>SUM(M82:M84)</f>
        <v>8</v>
      </c>
      <c r="N85" s="56"/>
      <c r="O85" s="56"/>
      <c r="P85" s="83"/>
      <c r="Q85" s="88"/>
    </row>
    <row r="86" spans="1:17">
      <c r="A86" s="106" t="s">
        <v>46</v>
      </c>
      <c r="B86" s="107"/>
      <c r="C86" s="25">
        <f>SUM(C60,C71,C78,C85,)</f>
        <v>30</v>
      </c>
      <c r="D86" s="25">
        <v>12.7</v>
      </c>
      <c r="E86" s="25">
        <v>17.3</v>
      </c>
      <c r="F86" s="25">
        <f>SUM(F72,F79,)</f>
        <v>15.2</v>
      </c>
      <c r="G86" s="26" t="s">
        <v>27</v>
      </c>
      <c r="H86" s="26" t="s">
        <v>27</v>
      </c>
      <c r="I86" s="26">
        <f>SUM(I60,I71,I78,I85,)</f>
        <v>568</v>
      </c>
      <c r="J86" s="26">
        <f>SUM(J61,J72,J79,)</f>
        <v>230</v>
      </c>
      <c r="K86" s="26">
        <f>SUM(K60,K71,K78,K85,)</f>
        <v>373</v>
      </c>
      <c r="L86" s="53">
        <f>SUM(L60,L71,L78,L85,)</f>
        <v>363</v>
      </c>
      <c r="M86" s="58">
        <f>SUM(M60,M71,M78,M85,)</f>
        <v>128</v>
      </c>
      <c r="N86" s="58">
        <f>SUM(N60,N71,N78,N85,)</f>
        <v>235</v>
      </c>
      <c r="O86" s="58">
        <f>SUM(O60,O71,O80,)</f>
        <v>10</v>
      </c>
      <c r="P86" s="84">
        <f>SUM(P60,P71,P78,P85,)</f>
        <v>200</v>
      </c>
      <c r="Q86" s="88"/>
    </row>
    <row r="87" spans="1:17">
      <c r="A87" s="113" t="s">
        <v>49</v>
      </c>
      <c r="B87" s="114"/>
      <c r="C87" s="114"/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4"/>
      <c r="P87" s="114"/>
      <c r="Q87" s="88"/>
    </row>
    <row r="88" spans="1:17">
      <c r="A88" s="11" t="s">
        <v>17</v>
      </c>
      <c r="B88" s="102" t="s">
        <v>34</v>
      </c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88"/>
    </row>
    <row r="89" spans="1:17">
      <c r="A89" s="12" t="s">
        <v>19</v>
      </c>
      <c r="B89" s="27" t="s">
        <v>67</v>
      </c>
      <c r="C89" s="28">
        <v>2</v>
      </c>
      <c r="D89" s="14">
        <v>1.2</v>
      </c>
      <c r="E89" s="14">
        <v>0.8</v>
      </c>
      <c r="F89" s="14">
        <v>1.2</v>
      </c>
      <c r="G89" s="15" t="s">
        <v>32</v>
      </c>
      <c r="H89" s="15" t="s">
        <v>23</v>
      </c>
      <c r="I89" s="15">
        <v>50</v>
      </c>
      <c r="J89" s="15">
        <v>30</v>
      </c>
      <c r="K89" s="15">
        <v>31</v>
      </c>
      <c r="L89" s="15">
        <v>30</v>
      </c>
      <c r="M89" s="15">
        <v>15</v>
      </c>
      <c r="N89" s="15">
        <v>15</v>
      </c>
      <c r="O89" s="56">
        <v>1</v>
      </c>
      <c r="P89" s="83">
        <v>19</v>
      </c>
      <c r="Q89" s="88">
        <f t="shared" ref="Q89:Q101" si="10">I89/C89</f>
        <v>25</v>
      </c>
    </row>
    <row r="90" spans="1:17" ht="15" customHeight="1">
      <c r="A90" s="12" t="s">
        <v>22</v>
      </c>
      <c r="B90" s="71" t="s">
        <v>109</v>
      </c>
      <c r="C90" s="28">
        <v>2</v>
      </c>
      <c r="D90" s="14">
        <v>1.2</v>
      </c>
      <c r="E90" s="14">
        <v>0.8</v>
      </c>
      <c r="F90" s="14">
        <v>1.2</v>
      </c>
      <c r="G90" s="15" t="s">
        <v>20</v>
      </c>
      <c r="H90" s="15" t="s">
        <v>23</v>
      </c>
      <c r="I90" s="15">
        <v>50</v>
      </c>
      <c r="J90" s="15">
        <v>30</v>
      </c>
      <c r="K90" s="15">
        <v>31</v>
      </c>
      <c r="L90" s="15">
        <v>30</v>
      </c>
      <c r="M90" s="15">
        <v>15</v>
      </c>
      <c r="N90" s="15">
        <v>15</v>
      </c>
      <c r="O90" s="56">
        <v>1</v>
      </c>
      <c r="P90" s="83">
        <v>19</v>
      </c>
      <c r="Q90" s="88">
        <f t="shared" si="10"/>
        <v>25</v>
      </c>
    </row>
    <row r="91" spans="1:17">
      <c r="A91" s="12" t="s">
        <v>24</v>
      </c>
      <c r="B91" s="38" t="s">
        <v>69</v>
      </c>
      <c r="C91" s="28">
        <v>2</v>
      </c>
      <c r="D91" s="14">
        <v>1.2</v>
      </c>
      <c r="E91" s="14">
        <v>0.8</v>
      </c>
      <c r="F91" s="14">
        <v>1.2</v>
      </c>
      <c r="G91" s="15" t="s">
        <v>20</v>
      </c>
      <c r="H91" s="15" t="s">
        <v>23</v>
      </c>
      <c r="I91" s="15">
        <v>50</v>
      </c>
      <c r="J91" s="15">
        <v>30</v>
      </c>
      <c r="K91" s="15">
        <v>31</v>
      </c>
      <c r="L91" s="15">
        <v>30</v>
      </c>
      <c r="M91" s="15">
        <v>15</v>
      </c>
      <c r="N91" s="15">
        <v>15</v>
      </c>
      <c r="O91" s="56">
        <v>1</v>
      </c>
      <c r="P91" s="83">
        <v>19</v>
      </c>
      <c r="Q91" s="88">
        <f t="shared" si="10"/>
        <v>25</v>
      </c>
    </row>
    <row r="92" spans="1:17">
      <c r="A92" s="12" t="s">
        <v>25</v>
      </c>
      <c r="B92" s="13" t="s">
        <v>64</v>
      </c>
      <c r="C92" s="14">
        <v>2</v>
      </c>
      <c r="D92" s="14">
        <v>1.2</v>
      </c>
      <c r="E92" s="14">
        <v>0.8</v>
      </c>
      <c r="F92" s="14">
        <v>0.6</v>
      </c>
      <c r="G92" s="15" t="s">
        <v>20</v>
      </c>
      <c r="H92" s="15" t="s">
        <v>21</v>
      </c>
      <c r="I92" s="15">
        <v>50</v>
      </c>
      <c r="J92" s="15">
        <v>15</v>
      </c>
      <c r="K92" s="15">
        <v>31</v>
      </c>
      <c r="L92" s="15">
        <v>30</v>
      </c>
      <c r="M92" s="15">
        <v>15</v>
      </c>
      <c r="N92" s="15">
        <v>15</v>
      </c>
      <c r="O92" s="56">
        <v>1</v>
      </c>
      <c r="P92" s="83">
        <v>19</v>
      </c>
      <c r="Q92" s="88">
        <f t="shared" si="10"/>
        <v>25</v>
      </c>
    </row>
    <row r="93" spans="1:17">
      <c r="A93" s="12" t="s">
        <v>50</v>
      </c>
      <c r="B93" s="13" t="s">
        <v>64</v>
      </c>
      <c r="C93" s="14">
        <v>2</v>
      </c>
      <c r="D93" s="14">
        <v>1.2</v>
      </c>
      <c r="E93" s="14">
        <v>0.8</v>
      </c>
      <c r="F93" s="14">
        <v>0.6</v>
      </c>
      <c r="G93" s="15" t="s">
        <v>20</v>
      </c>
      <c r="H93" s="15" t="s">
        <v>21</v>
      </c>
      <c r="I93" s="15">
        <v>50</v>
      </c>
      <c r="J93" s="15">
        <v>15</v>
      </c>
      <c r="K93" s="15">
        <v>31</v>
      </c>
      <c r="L93" s="15">
        <v>30</v>
      </c>
      <c r="M93" s="15">
        <v>15</v>
      </c>
      <c r="N93" s="15">
        <v>15</v>
      </c>
      <c r="O93" s="56">
        <v>1</v>
      </c>
      <c r="P93" s="83">
        <v>19</v>
      </c>
      <c r="Q93" s="88">
        <f t="shared" si="10"/>
        <v>25</v>
      </c>
    </row>
    <row r="94" spans="1:17">
      <c r="A94" s="100" t="s">
        <v>26</v>
      </c>
      <c r="B94" s="101"/>
      <c r="C94" s="14">
        <f>SUM(C89:C93)</f>
        <v>10</v>
      </c>
      <c r="D94" s="14">
        <f>SUM(D89:D93)</f>
        <v>6</v>
      </c>
      <c r="E94" s="14">
        <f>SUM(E89:E93)</f>
        <v>4</v>
      </c>
      <c r="F94" s="14"/>
      <c r="G94" s="15" t="s">
        <v>27</v>
      </c>
      <c r="H94" s="15" t="s">
        <v>27</v>
      </c>
      <c r="I94" s="15">
        <f>SUM(I89:I93)</f>
        <v>250</v>
      </c>
      <c r="J94" s="15"/>
      <c r="K94" s="15">
        <f t="shared" ref="K94:P94" si="11">SUM(K89:K93)</f>
        <v>155</v>
      </c>
      <c r="L94" s="15">
        <f t="shared" si="11"/>
        <v>150</v>
      </c>
      <c r="M94" s="15">
        <f t="shared" si="11"/>
        <v>75</v>
      </c>
      <c r="N94" s="15">
        <f t="shared" si="11"/>
        <v>75</v>
      </c>
      <c r="O94" s="55">
        <f t="shared" si="11"/>
        <v>5</v>
      </c>
      <c r="P94" s="83">
        <f t="shared" si="11"/>
        <v>95</v>
      </c>
      <c r="Q94" s="88">
        <f t="shared" si="10"/>
        <v>25</v>
      </c>
    </row>
    <row r="95" spans="1:17">
      <c r="A95" s="100" t="s">
        <v>28</v>
      </c>
      <c r="B95" s="101"/>
      <c r="C95" s="14"/>
      <c r="D95" s="14"/>
      <c r="E95" s="14"/>
      <c r="F95" s="14">
        <f>SUM(F89:F94)</f>
        <v>4.7999999999999989</v>
      </c>
      <c r="G95" s="15"/>
      <c r="H95" s="15"/>
      <c r="I95" s="15"/>
      <c r="J95" s="15">
        <f>SUM(J89:J94)</f>
        <v>120</v>
      </c>
      <c r="K95" s="15"/>
      <c r="L95" s="15"/>
      <c r="M95" s="15"/>
      <c r="N95" s="15"/>
      <c r="O95" s="55"/>
      <c r="P95" s="83"/>
      <c r="Q95" s="88"/>
    </row>
    <row r="96" spans="1:17">
      <c r="A96" s="100" t="s">
        <v>29</v>
      </c>
      <c r="B96" s="101"/>
      <c r="C96" s="14">
        <v>4</v>
      </c>
      <c r="D96" s="14">
        <v>2.4</v>
      </c>
      <c r="E96" s="14">
        <v>1.6</v>
      </c>
      <c r="F96" s="14"/>
      <c r="G96" s="15" t="s">
        <v>27</v>
      </c>
      <c r="H96" s="15" t="s">
        <v>27</v>
      </c>
      <c r="I96" s="15">
        <v>102</v>
      </c>
      <c r="J96" s="15"/>
      <c r="K96" s="15">
        <v>62</v>
      </c>
      <c r="L96" s="15">
        <v>60</v>
      </c>
      <c r="M96" s="15">
        <v>30</v>
      </c>
      <c r="N96" s="15">
        <v>30</v>
      </c>
      <c r="O96" s="55">
        <v>2</v>
      </c>
      <c r="P96" s="83">
        <v>40</v>
      </c>
      <c r="Q96" s="88"/>
    </row>
    <row r="97" spans="1:17">
      <c r="A97" s="11" t="s">
        <v>30</v>
      </c>
      <c r="B97" s="102" t="s">
        <v>42</v>
      </c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88"/>
    </row>
    <row r="98" spans="1:17">
      <c r="A98" s="12" t="s">
        <v>19</v>
      </c>
      <c r="B98" s="27" t="s">
        <v>83</v>
      </c>
      <c r="C98" s="28">
        <v>0.5</v>
      </c>
      <c r="D98" s="14">
        <v>0.4</v>
      </c>
      <c r="E98" s="14">
        <v>0.1</v>
      </c>
      <c r="F98" s="14"/>
      <c r="G98" s="15" t="s">
        <v>20</v>
      </c>
      <c r="H98" s="15" t="s">
        <v>21</v>
      </c>
      <c r="I98" s="15">
        <v>15</v>
      </c>
      <c r="J98" s="18"/>
      <c r="K98" s="18">
        <v>11</v>
      </c>
      <c r="L98" s="15">
        <v>10</v>
      </c>
      <c r="M98" s="18">
        <v>10</v>
      </c>
      <c r="N98" s="18"/>
      <c r="O98" s="55">
        <v>1</v>
      </c>
      <c r="P98" s="83">
        <v>4</v>
      </c>
      <c r="Q98" s="88">
        <f t="shared" si="10"/>
        <v>30</v>
      </c>
    </row>
    <row r="99" spans="1:17">
      <c r="A99" s="47" t="s">
        <v>22</v>
      </c>
      <c r="B99" s="13" t="s">
        <v>77</v>
      </c>
      <c r="C99" s="14">
        <v>1.5</v>
      </c>
      <c r="D99" s="14">
        <v>1</v>
      </c>
      <c r="E99" s="14">
        <v>0.5</v>
      </c>
      <c r="F99" s="14">
        <v>1</v>
      </c>
      <c r="G99" s="15" t="s">
        <v>20</v>
      </c>
      <c r="H99" s="15" t="s">
        <v>21</v>
      </c>
      <c r="I99" s="15">
        <v>45</v>
      </c>
      <c r="J99" s="18">
        <v>30</v>
      </c>
      <c r="K99" s="18">
        <v>31</v>
      </c>
      <c r="L99" s="15">
        <v>30</v>
      </c>
      <c r="M99" s="18">
        <v>10</v>
      </c>
      <c r="N99" s="18">
        <v>20</v>
      </c>
      <c r="O99" s="55">
        <v>1</v>
      </c>
      <c r="P99" s="83">
        <v>14</v>
      </c>
      <c r="Q99" s="88">
        <f t="shared" si="10"/>
        <v>30</v>
      </c>
    </row>
    <row r="100" spans="1:17" ht="25.5">
      <c r="A100" s="47" t="s">
        <v>24</v>
      </c>
      <c r="B100" s="71" t="s">
        <v>125</v>
      </c>
      <c r="C100" s="28">
        <v>2</v>
      </c>
      <c r="D100" s="14">
        <v>1.2</v>
      </c>
      <c r="E100" s="14">
        <v>0.8</v>
      </c>
      <c r="F100" s="14">
        <v>1.2</v>
      </c>
      <c r="G100" s="15" t="s">
        <v>20</v>
      </c>
      <c r="H100" s="15" t="s">
        <v>21</v>
      </c>
      <c r="I100" s="15">
        <v>60</v>
      </c>
      <c r="J100" s="18">
        <v>40</v>
      </c>
      <c r="K100" s="18">
        <v>36</v>
      </c>
      <c r="L100" s="15">
        <v>35</v>
      </c>
      <c r="M100" s="18">
        <v>10</v>
      </c>
      <c r="N100" s="18">
        <v>25</v>
      </c>
      <c r="O100" s="55">
        <v>1</v>
      </c>
      <c r="P100" s="83">
        <v>24</v>
      </c>
      <c r="Q100" s="88">
        <f t="shared" si="10"/>
        <v>30</v>
      </c>
    </row>
    <row r="101" spans="1:17">
      <c r="A101" s="47" t="s">
        <v>25</v>
      </c>
      <c r="B101" s="27" t="s">
        <v>86</v>
      </c>
      <c r="C101" s="28">
        <v>3</v>
      </c>
      <c r="D101" s="14">
        <v>1.8</v>
      </c>
      <c r="E101" s="14">
        <v>1.2</v>
      </c>
      <c r="F101" s="14">
        <v>0.6</v>
      </c>
      <c r="G101" s="15" t="s">
        <v>20</v>
      </c>
      <c r="H101" s="15" t="s">
        <v>21</v>
      </c>
      <c r="I101" s="15">
        <v>75</v>
      </c>
      <c r="J101" s="18"/>
      <c r="K101" s="18">
        <v>45</v>
      </c>
      <c r="L101" s="15">
        <v>45</v>
      </c>
      <c r="M101" s="18"/>
      <c r="N101" s="18">
        <v>45</v>
      </c>
      <c r="O101" s="56"/>
      <c r="P101" s="83">
        <v>30</v>
      </c>
      <c r="Q101" s="88">
        <f t="shared" si="10"/>
        <v>25</v>
      </c>
    </row>
    <row r="102" spans="1:17">
      <c r="A102" s="47" t="s">
        <v>50</v>
      </c>
      <c r="B102" s="27" t="s">
        <v>89</v>
      </c>
      <c r="C102" s="28">
        <v>13</v>
      </c>
      <c r="D102" s="14">
        <v>3</v>
      </c>
      <c r="E102" s="14">
        <v>10</v>
      </c>
      <c r="F102" s="14">
        <v>13</v>
      </c>
      <c r="G102" s="15"/>
      <c r="H102" s="15" t="s">
        <v>21</v>
      </c>
      <c r="I102" s="104" t="s">
        <v>66</v>
      </c>
      <c r="J102" s="105"/>
      <c r="K102" s="105"/>
      <c r="L102" s="105"/>
      <c r="M102" s="105"/>
      <c r="N102" s="105"/>
      <c r="O102" s="105"/>
      <c r="P102" s="105"/>
      <c r="Q102" s="88"/>
    </row>
    <row r="103" spans="1:17">
      <c r="A103" s="47" t="s">
        <v>115</v>
      </c>
      <c r="B103" s="27" t="s">
        <v>65</v>
      </c>
      <c r="C103" s="104" t="s">
        <v>66</v>
      </c>
      <c r="D103" s="105"/>
      <c r="E103" s="105"/>
      <c r="F103" s="105"/>
      <c r="G103" s="105"/>
      <c r="H103" s="105"/>
      <c r="I103" s="105"/>
      <c r="J103" s="105"/>
      <c r="K103" s="105"/>
      <c r="L103" s="105"/>
      <c r="M103" s="105"/>
      <c r="N103" s="105"/>
      <c r="O103" s="105"/>
      <c r="P103" s="105"/>
      <c r="Q103" s="88"/>
    </row>
    <row r="104" spans="1:17">
      <c r="A104" s="100" t="s">
        <v>26</v>
      </c>
      <c r="B104" s="101"/>
      <c r="C104" s="14">
        <f>SUM(C98:C102)</f>
        <v>20</v>
      </c>
      <c r="D104" s="14">
        <f>SUM(D98:D102)</f>
        <v>7.3999999999999995</v>
      </c>
      <c r="E104" s="14">
        <f>SUM(E98:E102)</f>
        <v>12.6</v>
      </c>
      <c r="F104" s="14"/>
      <c r="G104" s="15" t="s">
        <v>27</v>
      </c>
      <c r="H104" s="15" t="s">
        <v>27</v>
      </c>
      <c r="I104" s="15">
        <f>SUM(I98:I101)</f>
        <v>195</v>
      </c>
      <c r="J104" s="15"/>
      <c r="K104" s="15">
        <f>SUM(K98:K101)</f>
        <v>123</v>
      </c>
      <c r="L104" s="15">
        <f>SUM(L98:L101)</f>
        <v>120</v>
      </c>
      <c r="M104" s="15">
        <f>SUM(M98:M101)</f>
        <v>30</v>
      </c>
      <c r="N104" s="15">
        <f>SUM(N98:N101)</f>
        <v>90</v>
      </c>
      <c r="O104" s="55">
        <f>SUM(O98:O102)</f>
        <v>3</v>
      </c>
      <c r="P104" s="83">
        <f>SUM(P98:P102)</f>
        <v>72</v>
      </c>
      <c r="Q104" s="88"/>
    </row>
    <row r="105" spans="1:17">
      <c r="A105" s="100" t="s">
        <v>28</v>
      </c>
      <c r="B105" s="101"/>
      <c r="C105" s="14"/>
      <c r="D105" s="14"/>
      <c r="E105" s="14"/>
      <c r="F105" s="14">
        <f>SUM(F98:F102)</f>
        <v>15.8</v>
      </c>
      <c r="G105" s="15"/>
      <c r="H105" s="15"/>
      <c r="I105" s="15"/>
      <c r="J105" s="15">
        <f>SUM(J98:J101)</f>
        <v>70</v>
      </c>
      <c r="K105" s="15"/>
      <c r="L105" s="15"/>
      <c r="M105" s="15"/>
      <c r="N105" s="15"/>
      <c r="O105" s="55"/>
      <c r="P105" s="83"/>
      <c r="Q105" s="88"/>
    </row>
    <row r="106" spans="1:17">
      <c r="A106" s="100" t="s">
        <v>29</v>
      </c>
      <c r="B106" s="101"/>
      <c r="C106" s="14">
        <v>20</v>
      </c>
      <c r="D106" s="14">
        <f>SUM(D104)</f>
        <v>7.3999999999999995</v>
      </c>
      <c r="E106" s="14">
        <f>SUM(E104)</f>
        <v>12.6</v>
      </c>
      <c r="F106" s="14"/>
      <c r="G106" s="15" t="s">
        <v>27</v>
      </c>
      <c r="H106" s="15" t="s">
        <v>27</v>
      </c>
      <c r="I106" s="15">
        <f>SUM(I104)</f>
        <v>195</v>
      </c>
      <c r="J106" s="15"/>
      <c r="K106" s="15">
        <f t="shared" ref="K106:P106" si="12">SUM(K104)</f>
        <v>123</v>
      </c>
      <c r="L106" s="15">
        <f t="shared" si="12"/>
        <v>120</v>
      </c>
      <c r="M106" s="15">
        <f t="shared" si="12"/>
        <v>30</v>
      </c>
      <c r="N106" s="15">
        <f t="shared" si="12"/>
        <v>90</v>
      </c>
      <c r="O106" s="56">
        <f t="shared" si="12"/>
        <v>3</v>
      </c>
      <c r="P106" s="83">
        <f t="shared" si="12"/>
        <v>72</v>
      </c>
      <c r="Q106" s="88"/>
    </row>
    <row r="107" spans="1:17">
      <c r="A107" s="106" t="s">
        <v>51</v>
      </c>
      <c r="B107" s="107"/>
      <c r="C107" s="25">
        <f>SUM(C94,C104,)</f>
        <v>30</v>
      </c>
      <c r="D107" s="25">
        <v>13.8</v>
      </c>
      <c r="E107" s="25">
        <v>16.2</v>
      </c>
      <c r="F107" s="25">
        <f>SUM(F95,F105,)</f>
        <v>20.6</v>
      </c>
      <c r="G107" s="26" t="s">
        <v>27</v>
      </c>
      <c r="H107" s="26" t="s">
        <v>27</v>
      </c>
      <c r="I107" s="26">
        <f>SUM(I94,I104,)</f>
        <v>445</v>
      </c>
      <c r="J107" s="26">
        <f>SUM(J95,J105,)</f>
        <v>190</v>
      </c>
      <c r="K107" s="26">
        <f t="shared" ref="K107:P107" si="13">SUM(K94,K104,)</f>
        <v>278</v>
      </c>
      <c r="L107" s="26">
        <f t="shared" si="13"/>
        <v>270</v>
      </c>
      <c r="M107" s="26">
        <f t="shared" si="13"/>
        <v>105</v>
      </c>
      <c r="N107" s="26">
        <f t="shared" si="13"/>
        <v>165</v>
      </c>
      <c r="O107" s="59">
        <f t="shared" si="13"/>
        <v>8</v>
      </c>
      <c r="P107" s="84">
        <f t="shared" si="13"/>
        <v>167</v>
      </c>
      <c r="Q107" s="88"/>
    </row>
    <row r="108" spans="1:17">
      <c r="A108" s="108" t="s">
        <v>52</v>
      </c>
      <c r="B108" s="109"/>
      <c r="C108" s="61">
        <v>60</v>
      </c>
      <c r="D108" s="61">
        <v>26.5</v>
      </c>
      <c r="E108" s="61">
        <v>33.5</v>
      </c>
      <c r="F108" s="62">
        <f>SUM(F86,F107,)</f>
        <v>35.799999999999997</v>
      </c>
      <c r="G108" s="63" t="s">
        <v>27</v>
      </c>
      <c r="H108" s="63" t="s">
        <v>27</v>
      </c>
      <c r="I108" s="64">
        <f t="shared" ref="I108:P108" si="14">SUM(I86,I107,)</f>
        <v>1013</v>
      </c>
      <c r="J108" s="63">
        <f t="shared" si="14"/>
        <v>420</v>
      </c>
      <c r="K108" s="63">
        <f t="shared" si="14"/>
        <v>651</v>
      </c>
      <c r="L108" s="64">
        <f t="shared" si="14"/>
        <v>633</v>
      </c>
      <c r="M108" s="63">
        <f t="shared" si="14"/>
        <v>233</v>
      </c>
      <c r="N108" s="63">
        <f t="shared" si="14"/>
        <v>400</v>
      </c>
      <c r="O108" s="66">
        <f t="shared" si="14"/>
        <v>18</v>
      </c>
      <c r="P108" s="85">
        <f t="shared" si="14"/>
        <v>367</v>
      </c>
      <c r="Q108" s="88"/>
    </row>
    <row r="109" spans="1:17">
      <c r="A109" s="110" t="s">
        <v>70</v>
      </c>
      <c r="B109" s="111"/>
      <c r="C109" s="34">
        <f>SUM(C53,C86,C107,)</f>
        <v>90</v>
      </c>
      <c r="D109" s="34">
        <v>45.3</v>
      </c>
      <c r="E109" s="34">
        <v>44.7</v>
      </c>
      <c r="F109" s="25"/>
      <c r="G109" s="35" t="s">
        <v>27</v>
      </c>
      <c r="H109" s="35" t="s">
        <v>27</v>
      </c>
      <c r="I109" s="26">
        <f>SUM(I54,I108,)</f>
        <v>1641</v>
      </c>
      <c r="J109" s="35"/>
      <c r="K109" s="35">
        <f>SUM(K54,K108,)</f>
        <v>1050</v>
      </c>
      <c r="L109" s="26">
        <f>SUM(L53,L86,L107)</f>
        <v>1021</v>
      </c>
      <c r="M109" s="35">
        <f>SUM(M53,M86,M107)</f>
        <v>346</v>
      </c>
      <c r="N109" s="35">
        <f>SUM(N53,N86,N107)</f>
        <v>675</v>
      </c>
      <c r="O109" s="59">
        <f>SUM(O54,O108,)</f>
        <v>29</v>
      </c>
      <c r="P109" s="84">
        <f>SUM(P54,P108,)</f>
        <v>596</v>
      </c>
      <c r="Q109" s="88"/>
    </row>
    <row r="110" spans="1:17">
      <c r="A110" s="100" t="s">
        <v>28</v>
      </c>
      <c r="B110" s="101"/>
      <c r="C110" s="14"/>
      <c r="D110" s="14"/>
      <c r="E110" s="14"/>
      <c r="F110" s="67">
        <f>SUM(F54,F108,)</f>
        <v>46.9</v>
      </c>
      <c r="G110" s="15"/>
      <c r="H110" s="15"/>
      <c r="I110" s="15"/>
      <c r="J110" s="68">
        <f>SUM(J54,J108,)</f>
        <v>695</v>
      </c>
      <c r="K110" s="15"/>
      <c r="L110" s="15"/>
      <c r="M110" s="15"/>
      <c r="N110" s="15"/>
      <c r="O110" s="54"/>
      <c r="P110" s="83"/>
      <c r="Q110" s="88"/>
    </row>
    <row r="111" spans="1:17" ht="27" customHeight="1">
      <c r="A111" s="94" t="s">
        <v>71</v>
      </c>
      <c r="B111" s="95"/>
      <c r="C111" s="33">
        <f>SUM(C26,C39,C46,C52,C62,C73,C80,C96,C106,)</f>
        <v>57</v>
      </c>
      <c r="D111" s="33">
        <f>SUM(D26,D32,D39,D46,D52,D62,D73,D80,D96,D106,)</f>
        <v>27.399999999999995</v>
      </c>
      <c r="E111" s="33">
        <f>SUM(E26,E32,E39,E46,E52,E62,E73,E80,E96,E106,)</f>
        <v>29.6</v>
      </c>
      <c r="F111" s="33"/>
      <c r="G111" s="31" t="s">
        <v>27</v>
      </c>
      <c r="H111" s="31" t="s">
        <v>27</v>
      </c>
      <c r="I111" s="31">
        <f>SUM(I26,I32,I39,I46,I62,I73,I80,I96,I106,)</f>
        <v>907</v>
      </c>
      <c r="J111" s="31"/>
      <c r="K111" s="31">
        <f>SUM(K26,K32,K39,K46,K52,K62,K73,K80,K96,K106,)</f>
        <v>581</v>
      </c>
      <c r="L111" s="31">
        <f>SUM(L26,L32,L39,L46,L52,L62,L73,L80,L96,L106,)</f>
        <v>570</v>
      </c>
      <c r="M111" s="31">
        <f>SUM(M26,M32,M39,M46,M52,M62,M73,M80,M96,M106)</f>
        <v>195</v>
      </c>
      <c r="N111" s="31">
        <f>SUM(N26,N32,N39,N46,N52,N62,N73,N80,N96,N106,)</f>
        <v>375</v>
      </c>
      <c r="O111" s="60">
        <f>SUM(O26,O32,O39,O46,O52,O62,O73,O80,O96,O106,)</f>
        <v>11</v>
      </c>
      <c r="P111" s="86">
        <f>SUM(P26,P32,P39,P46,P52,P62,P73,P80,P96,P106,)</f>
        <v>326</v>
      </c>
      <c r="Q111" s="88"/>
    </row>
    <row r="115" spans="1:8">
      <c r="A115" s="96" t="s">
        <v>124</v>
      </c>
      <c r="B115" s="96"/>
      <c r="C115" s="96"/>
      <c r="D115" s="96"/>
      <c r="E115" s="96"/>
      <c r="F115" s="96"/>
      <c r="G115" s="96"/>
      <c r="H115" s="96"/>
    </row>
    <row r="116" spans="1:8" ht="15">
      <c r="A116" s="70" t="s">
        <v>19</v>
      </c>
      <c r="B116" s="97" t="s">
        <v>99</v>
      </c>
      <c r="C116" s="98"/>
      <c r="D116" s="99"/>
      <c r="E116" s="69"/>
      <c r="F116" s="69"/>
      <c r="G116" s="69"/>
      <c r="H116" s="69"/>
    </row>
    <row r="117" spans="1:8">
      <c r="A117" s="79" t="s">
        <v>22</v>
      </c>
      <c r="B117" s="97" t="s">
        <v>72</v>
      </c>
      <c r="C117" s="98"/>
      <c r="D117" s="99"/>
    </row>
    <row r="118" spans="1:8">
      <c r="A118" s="79" t="s">
        <v>24</v>
      </c>
      <c r="B118" s="97" t="s">
        <v>74</v>
      </c>
      <c r="C118" s="98"/>
      <c r="D118" s="99"/>
    </row>
    <row r="119" spans="1:8">
      <c r="A119" s="79" t="s">
        <v>25</v>
      </c>
      <c r="B119" s="93" t="s">
        <v>101</v>
      </c>
      <c r="C119" s="93"/>
      <c r="D119" s="93"/>
    </row>
    <row r="120" spans="1:8">
      <c r="A120" s="79" t="s">
        <v>50</v>
      </c>
      <c r="B120" s="90" t="s">
        <v>118</v>
      </c>
      <c r="C120" s="91"/>
      <c r="D120" s="92"/>
    </row>
    <row r="121" spans="1:8">
      <c r="A121" s="79" t="s">
        <v>115</v>
      </c>
      <c r="B121" s="93" t="s">
        <v>116</v>
      </c>
      <c r="C121" s="93"/>
      <c r="D121" s="93"/>
    </row>
  </sheetData>
  <mergeCells count="89">
    <mergeCell ref="A2:P2"/>
    <mergeCell ref="A3:P3"/>
    <mergeCell ref="A12:A16"/>
    <mergeCell ref="B12:B16"/>
    <mergeCell ref="C12:F12"/>
    <mergeCell ref="G12:G16"/>
    <mergeCell ref="H12:H16"/>
    <mergeCell ref="I12:P12"/>
    <mergeCell ref="L14:N14"/>
    <mergeCell ref="O14:O16"/>
    <mergeCell ref="R12:R16"/>
    <mergeCell ref="C13:C16"/>
    <mergeCell ref="D13:D16"/>
    <mergeCell ref="E13:E16"/>
    <mergeCell ref="F13:F16"/>
    <mergeCell ref="I13:I16"/>
    <mergeCell ref="J13:J16"/>
    <mergeCell ref="K13:O13"/>
    <mergeCell ref="P13:P16"/>
    <mergeCell ref="K14:K16"/>
    <mergeCell ref="Q12:Q16"/>
    <mergeCell ref="A30:B30"/>
    <mergeCell ref="L15:L16"/>
    <mergeCell ref="M15:M16"/>
    <mergeCell ref="N15:N16"/>
    <mergeCell ref="A17:P17"/>
    <mergeCell ref="A18:P18"/>
    <mergeCell ref="A19:P19"/>
    <mergeCell ref="B20:P20"/>
    <mergeCell ref="A24:B24"/>
    <mergeCell ref="A25:B25"/>
    <mergeCell ref="A26:B26"/>
    <mergeCell ref="B27:P27"/>
    <mergeCell ref="A50:B50"/>
    <mergeCell ref="A31:B31"/>
    <mergeCell ref="A32:B32"/>
    <mergeCell ref="B33:P33"/>
    <mergeCell ref="A37:B37"/>
    <mergeCell ref="A38:B38"/>
    <mergeCell ref="A39:B39"/>
    <mergeCell ref="B40:P40"/>
    <mergeCell ref="A44:B44"/>
    <mergeCell ref="A45:B45"/>
    <mergeCell ref="A46:B46"/>
    <mergeCell ref="B47:P47"/>
    <mergeCell ref="A72:B72"/>
    <mergeCell ref="B51:L51"/>
    <mergeCell ref="A53:B53"/>
    <mergeCell ref="A54:B54"/>
    <mergeCell ref="B55:P55"/>
    <mergeCell ref="A56:P56"/>
    <mergeCell ref="B57:P57"/>
    <mergeCell ref="A60:B60"/>
    <mergeCell ref="A61:B61"/>
    <mergeCell ref="A62:B62"/>
    <mergeCell ref="B63:P63"/>
    <mergeCell ref="A71:B71"/>
    <mergeCell ref="A94:B94"/>
    <mergeCell ref="A73:B73"/>
    <mergeCell ref="B74:P74"/>
    <mergeCell ref="I77:P77"/>
    <mergeCell ref="A78:B78"/>
    <mergeCell ref="A79:B79"/>
    <mergeCell ref="A80:B80"/>
    <mergeCell ref="B81:P81"/>
    <mergeCell ref="A85:B85"/>
    <mergeCell ref="A86:B86"/>
    <mergeCell ref="A87:P87"/>
    <mergeCell ref="B88:P88"/>
    <mergeCell ref="A110:B110"/>
    <mergeCell ref="A95:B95"/>
    <mergeCell ref="A96:B96"/>
    <mergeCell ref="B97:P97"/>
    <mergeCell ref="I102:P102"/>
    <mergeCell ref="C103:P103"/>
    <mergeCell ref="A104:B104"/>
    <mergeCell ref="A105:B105"/>
    <mergeCell ref="A106:B106"/>
    <mergeCell ref="A107:B107"/>
    <mergeCell ref="A108:B108"/>
    <mergeCell ref="A109:B109"/>
    <mergeCell ref="B120:D120"/>
    <mergeCell ref="B121:D121"/>
    <mergeCell ref="A111:B111"/>
    <mergeCell ref="A115:H115"/>
    <mergeCell ref="B116:D116"/>
    <mergeCell ref="B117:D117"/>
    <mergeCell ref="B118:D118"/>
    <mergeCell ref="B119:D119"/>
  </mergeCells>
  <printOptions horizontalCentered="1"/>
  <pageMargins left="0.19685039370078741" right="0.11811023622047245" top="0.55118110236220474" bottom="0.86614173228346458" header="0.94488188976377963" footer="1.0629921259842521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20"/>
  <sheetViews>
    <sheetView showGridLines="0" tabSelected="1" topLeftCell="B1" zoomScaleNormal="100" zoomScaleSheetLayoutView="100" zoomScalePageLayoutView="55" workbookViewId="0">
      <selection activeCell="B1" sqref="B1"/>
    </sheetView>
  </sheetViews>
  <sheetFormatPr defaultColWidth="8.85546875" defaultRowHeight="12.75"/>
  <cols>
    <col min="1" max="1" width="3.140625" style="1" customWidth="1"/>
    <col min="2" max="2" width="43.85546875" customWidth="1"/>
    <col min="3" max="3" width="8" style="2" customWidth="1"/>
    <col min="4" max="4" width="10.7109375" style="2" customWidth="1"/>
    <col min="5" max="5" width="8" style="2" customWidth="1"/>
    <col min="6" max="6" width="9" style="2" customWidth="1"/>
    <col min="7" max="7" width="8" customWidth="1"/>
    <col min="8" max="8" width="10" customWidth="1"/>
    <col min="9" max="9" width="12.42578125" customWidth="1"/>
    <col min="10" max="10" width="13.140625" customWidth="1"/>
    <col min="11" max="11" width="7.28515625" customWidth="1"/>
    <col min="12" max="12" width="6" customWidth="1"/>
    <col min="13" max="13" width="5" customWidth="1"/>
    <col min="14" max="14" width="6" customWidth="1"/>
    <col min="15" max="15" width="4.42578125" customWidth="1"/>
    <col min="16" max="16" width="9.42578125" style="3" customWidth="1"/>
    <col min="17" max="17" width="6.5703125" customWidth="1"/>
    <col min="18" max="19" width="5.7109375" customWidth="1"/>
  </cols>
  <sheetData>
    <row r="1" spans="1:19">
      <c r="A1" s="4"/>
      <c r="B1" s="75"/>
      <c r="D1" s="5"/>
      <c r="E1" s="5"/>
      <c r="F1" s="5"/>
      <c r="G1" s="75"/>
      <c r="H1" s="75"/>
      <c r="I1" s="75"/>
      <c r="J1" s="75"/>
      <c r="K1" s="75"/>
      <c r="L1" s="75"/>
      <c r="M1" s="75"/>
      <c r="N1" s="75"/>
      <c r="O1" s="75"/>
      <c r="P1" s="6"/>
      <c r="Q1" s="75"/>
      <c r="R1" s="75"/>
      <c r="S1" s="75"/>
    </row>
    <row r="2" spans="1:19" ht="15.75">
      <c r="A2" s="145" t="s">
        <v>0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75"/>
      <c r="R2" s="75"/>
      <c r="S2" s="75"/>
    </row>
    <row r="3" spans="1:19" ht="15.75">
      <c r="A3" s="145" t="s">
        <v>121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75"/>
      <c r="R3" s="75"/>
      <c r="S3" s="75"/>
    </row>
    <row r="4" spans="1:19" ht="15.75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5"/>
      <c r="R4" s="75"/>
      <c r="S4" s="75"/>
    </row>
    <row r="5" spans="1:19" ht="15.75">
      <c r="A5" s="7"/>
      <c r="B5" s="74"/>
      <c r="C5" s="8"/>
      <c r="D5" s="8"/>
      <c r="E5" s="8"/>
      <c r="F5" s="8"/>
      <c r="G5" s="74"/>
      <c r="H5" s="74"/>
      <c r="I5" s="74"/>
      <c r="J5" s="82"/>
      <c r="K5" s="8"/>
      <c r="L5" s="8" t="s">
        <v>129</v>
      </c>
      <c r="M5" s="8"/>
      <c r="N5" s="82"/>
      <c r="O5" s="74"/>
      <c r="P5" s="74"/>
      <c r="Q5" s="75"/>
      <c r="R5" s="75"/>
      <c r="S5" s="75"/>
    </row>
    <row r="6" spans="1:19">
      <c r="A6" s="4"/>
      <c r="B6" s="1" t="s">
        <v>1</v>
      </c>
      <c r="C6" s="45"/>
      <c r="D6" s="9"/>
      <c r="E6" s="9"/>
      <c r="F6" s="9"/>
      <c r="G6" s="6"/>
      <c r="H6" s="6"/>
      <c r="I6" s="6"/>
      <c r="J6" s="6"/>
      <c r="K6" s="6"/>
      <c r="L6" s="6"/>
      <c r="M6" s="6"/>
      <c r="N6" s="6"/>
      <c r="O6" s="6"/>
      <c r="P6" s="6"/>
      <c r="Q6" s="75"/>
      <c r="R6" s="75"/>
      <c r="S6" s="75"/>
    </row>
    <row r="7" spans="1:19">
      <c r="A7" s="4"/>
      <c r="B7" t="s">
        <v>2</v>
      </c>
      <c r="D7" s="5"/>
      <c r="E7" s="5"/>
      <c r="F7" s="5"/>
      <c r="G7" s="75"/>
      <c r="H7" s="75"/>
      <c r="I7" s="75"/>
      <c r="J7" s="75"/>
      <c r="K7" s="75"/>
      <c r="L7" s="75"/>
      <c r="M7" s="75"/>
      <c r="N7" s="75"/>
      <c r="O7" s="75"/>
      <c r="P7" s="6"/>
      <c r="Q7" s="75"/>
      <c r="R7" s="75"/>
      <c r="S7" s="75"/>
    </row>
    <row r="8" spans="1:19">
      <c r="A8" s="4"/>
      <c r="B8" t="s">
        <v>53</v>
      </c>
      <c r="D8" s="5"/>
      <c r="E8" s="5"/>
      <c r="F8" s="5"/>
      <c r="G8" s="75"/>
      <c r="H8" s="75"/>
      <c r="I8" s="75"/>
      <c r="J8" s="75"/>
      <c r="K8" s="75"/>
      <c r="L8" s="75"/>
      <c r="M8" s="75"/>
      <c r="N8" s="75"/>
      <c r="O8" s="75"/>
      <c r="P8" s="6"/>
      <c r="Q8" s="75"/>
      <c r="R8" s="75"/>
      <c r="S8" s="75"/>
    </row>
    <row r="9" spans="1:19">
      <c r="A9" s="4"/>
      <c r="B9" t="s">
        <v>54</v>
      </c>
      <c r="D9" s="5"/>
      <c r="E9" s="5"/>
      <c r="F9" s="5"/>
      <c r="G9" s="75"/>
      <c r="H9" s="75"/>
      <c r="I9" s="75"/>
      <c r="J9" s="75"/>
      <c r="K9" s="75"/>
      <c r="L9" s="75"/>
      <c r="M9" s="75"/>
      <c r="N9" s="75"/>
      <c r="O9" s="75"/>
      <c r="P9" s="6"/>
      <c r="Q9" s="75"/>
      <c r="R9" s="75"/>
      <c r="S9" s="75"/>
    </row>
    <row r="10" spans="1:19">
      <c r="A10" s="4"/>
      <c r="B10" t="s">
        <v>3</v>
      </c>
      <c r="C10" s="46"/>
      <c r="D10" s="46"/>
      <c r="E10" s="5"/>
      <c r="F10" s="5"/>
      <c r="G10" s="75"/>
      <c r="H10" s="75"/>
      <c r="I10" s="75"/>
      <c r="J10" s="75"/>
      <c r="K10" s="75"/>
      <c r="L10" s="75"/>
      <c r="M10" s="75"/>
      <c r="N10" s="75"/>
      <c r="O10" s="75"/>
      <c r="P10" s="6"/>
      <c r="Q10" s="75"/>
      <c r="R10" s="75"/>
      <c r="S10" s="75"/>
    </row>
    <row r="11" spans="1:19">
      <c r="A11" s="4"/>
      <c r="B11" s="10"/>
      <c r="E11" s="5"/>
      <c r="F11" s="5"/>
      <c r="G11" s="75"/>
      <c r="H11" s="75"/>
      <c r="I11" s="75"/>
      <c r="J11" s="75"/>
      <c r="K11" s="75"/>
      <c r="L11" s="75"/>
      <c r="M11" s="75"/>
      <c r="N11" s="75"/>
      <c r="O11" s="75"/>
      <c r="P11" s="6"/>
      <c r="Q11" s="75"/>
      <c r="R11" s="75"/>
      <c r="S11" s="75"/>
    </row>
    <row r="12" spans="1:19" ht="12.75" customHeight="1">
      <c r="A12" s="146" t="s">
        <v>4</v>
      </c>
      <c r="B12" s="149" t="s">
        <v>5</v>
      </c>
      <c r="C12" s="152" t="s">
        <v>6</v>
      </c>
      <c r="D12" s="153"/>
      <c r="E12" s="153"/>
      <c r="F12" s="154"/>
      <c r="G12" s="155" t="s">
        <v>7</v>
      </c>
      <c r="H12" s="158" t="s">
        <v>8</v>
      </c>
      <c r="I12" s="161" t="s">
        <v>9</v>
      </c>
      <c r="J12" s="162"/>
      <c r="K12" s="162"/>
      <c r="L12" s="162"/>
      <c r="M12" s="162"/>
      <c r="N12" s="162"/>
      <c r="O12" s="162"/>
      <c r="P12" s="162"/>
      <c r="Q12" s="142" t="s">
        <v>130</v>
      </c>
      <c r="R12" s="125"/>
      <c r="S12" s="75"/>
    </row>
    <row r="13" spans="1:19" ht="28.5" customHeight="1">
      <c r="A13" s="147"/>
      <c r="B13" s="150"/>
      <c r="C13" s="126" t="s">
        <v>10</v>
      </c>
      <c r="D13" s="129" t="s">
        <v>11</v>
      </c>
      <c r="E13" s="129" t="s">
        <v>12</v>
      </c>
      <c r="F13" s="132" t="s">
        <v>92</v>
      </c>
      <c r="G13" s="156"/>
      <c r="H13" s="159"/>
      <c r="I13" s="133" t="s">
        <v>93</v>
      </c>
      <c r="J13" s="133" t="s">
        <v>94</v>
      </c>
      <c r="K13" s="136" t="s">
        <v>11</v>
      </c>
      <c r="L13" s="137"/>
      <c r="M13" s="137"/>
      <c r="N13" s="137"/>
      <c r="O13" s="138"/>
      <c r="P13" s="139" t="s">
        <v>12</v>
      </c>
      <c r="Q13" s="143"/>
      <c r="R13" s="125"/>
      <c r="S13" s="75"/>
    </row>
    <row r="14" spans="1:19" ht="15.95" customHeight="1">
      <c r="A14" s="147"/>
      <c r="B14" s="150"/>
      <c r="C14" s="127"/>
      <c r="D14" s="130"/>
      <c r="E14" s="130"/>
      <c r="F14" s="130"/>
      <c r="G14" s="156"/>
      <c r="H14" s="159"/>
      <c r="I14" s="134"/>
      <c r="J14" s="134"/>
      <c r="K14" s="120" t="s">
        <v>10</v>
      </c>
      <c r="L14" s="136" t="s">
        <v>95</v>
      </c>
      <c r="M14" s="137"/>
      <c r="N14" s="138"/>
      <c r="O14" s="120" t="s">
        <v>96</v>
      </c>
      <c r="P14" s="140"/>
      <c r="Q14" s="143"/>
      <c r="R14" s="125"/>
      <c r="S14" s="75"/>
    </row>
    <row r="15" spans="1:19" ht="11.25" customHeight="1">
      <c r="A15" s="147"/>
      <c r="B15" s="150"/>
      <c r="C15" s="127"/>
      <c r="D15" s="130"/>
      <c r="E15" s="130"/>
      <c r="F15" s="130"/>
      <c r="G15" s="156"/>
      <c r="H15" s="159"/>
      <c r="I15" s="134"/>
      <c r="J15" s="134"/>
      <c r="K15" s="122"/>
      <c r="L15" s="120" t="s">
        <v>97</v>
      </c>
      <c r="M15" s="122" t="s">
        <v>13</v>
      </c>
      <c r="N15" s="122" t="s">
        <v>82</v>
      </c>
      <c r="O15" s="122"/>
      <c r="P15" s="140"/>
      <c r="Q15" s="143"/>
      <c r="R15" s="125"/>
      <c r="S15" s="75"/>
    </row>
    <row r="16" spans="1:19" ht="31.5" customHeight="1">
      <c r="A16" s="148"/>
      <c r="B16" s="151"/>
      <c r="C16" s="128"/>
      <c r="D16" s="131"/>
      <c r="E16" s="131"/>
      <c r="F16" s="131"/>
      <c r="G16" s="157"/>
      <c r="H16" s="160"/>
      <c r="I16" s="135"/>
      <c r="J16" s="135"/>
      <c r="K16" s="121"/>
      <c r="L16" s="121"/>
      <c r="M16" s="121"/>
      <c r="N16" s="121"/>
      <c r="O16" s="121"/>
      <c r="P16" s="141"/>
      <c r="Q16" s="144"/>
      <c r="R16" s="125"/>
      <c r="S16" s="75"/>
    </row>
    <row r="17" spans="1:19" ht="14.25" customHeight="1">
      <c r="A17" s="102" t="s">
        <v>14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87"/>
      <c r="R17" s="75"/>
      <c r="S17" s="75"/>
    </row>
    <row r="18" spans="1:19" ht="14.25" customHeight="1">
      <c r="A18" s="113" t="s">
        <v>15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87"/>
      <c r="R18" s="75"/>
      <c r="S18" s="75"/>
    </row>
    <row r="19" spans="1:19">
      <c r="A19" s="123" t="s">
        <v>16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87"/>
      <c r="R19" s="75"/>
      <c r="S19" s="75"/>
    </row>
    <row r="20" spans="1:19">
      <c r="A20" s="11" t="s">
        <v>17</v>
      </c>
      <c r="B20" s="115" t="s">
        <v>18</v>
      </c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87"/>
      <c r="R20" s="75"/>
      <c r="S20" s="75"/>
    </row>
    <row r="21" spans="1:19" s="16" customFormat="1">
      <c r="A21" s="12" t="s">
        <v>19</v>
      </c>
      <c r="B21" s="48" t="s">
        <v>131</v>
      </c>
      <c r="C21" s="14">
        <v>2</v>
      </c>
      <c r="D21" s="14">
        <v>1.2</v>
      </c>
      <c r="E21" s="14">
        <v>0.8</v>
      </c>
      <c r="F21" s="14"/>
      <c r="G21" s="15" t="s">
        <v>20</v>
      </c>
      <c r="H21" s="15" t="s">
        <v>21</v>
      </c>
      <c r="I21" s="52">
        <v>50</v>
      </c>
      <c r="J21" s="52"/>
      <c r="K21" s="52">
        <v>30</v>
      </c>
      <c r="L21" s="49">
        <v>30</v>
      </c>
      <c r="M21" s="49"/>
      <c r="N21" s="49">
        <v>30</v>
      </c>
      <c r="O21" s="55"/>
      <c r="P21" s="83">
        <v>20</v>
      </c>
      <c r="Q21" s="89">
        <f>I21/C21</f>
        <v>25</v>
      </c>
    </row>
    <row r="22" spans="1:19" s="16" customFormat="1">
      <c r="A22" s="51" t="s">
        <v>22</v>
      </c>
      <c r="B22" s="40" t="s">
        <v>88</v>
      </c>
      <c r="C22" s="14">
        <v>2</v>
      </c>
      <c r="D22" s="14">
        <v>1.2</v>
      </c>
      <c r="E22" s="14">
        <v>0.8</v>
      </c>
      <c r="F22" s="14"/>
      <c r="G22" s="49" t="s">
        <v>20</v>
      </c>
      <c r="H22" s="49" t="s">
        <v>21</v>
      </c>
      <c r="I22" s="52">
        <v>50</v>
      </c>
      <c r="J22" s="52"/>
      <c r="K22" s="52">
        <v>30</v>
      </c>
      <c r="L22" s="49">
        <v>30</v>
      </c>
      <c r="M22" s="49">
        <v>30</v>
      </c>
      <c r="N22" s="49"/>
      <c r="O22" s="56"/>
      <c r="P22" s="83">
        <v>20</v>
      </c>
      <c r="Q22" s="89">
        <f t="shared" ref="Q22:Q76" si="0">I22/C22</f>
        <v>25</v>
      </c>
    </row>
    <row r="23" spans="1:19" s="16" customFormat="1">
      <c r="A23" s="12" t="s">
        <v>24</v>
      </c>
      <c r="B23" s="27" t="s">
        <v>91</v>
      </c>
      <c r="C23" s="28">
        <v>2</v>
      </c>
      <c r="D23" s="14">
        <v>1.2</v>
      </c>
      <c r="E23" s="14">
        <v>0.8</v>
      </c>
      <c r="F23" s="14">
        <v>1.2</v>
      </c>
      <c r="G23" s="15" t="s">
        <v>20</v>
      </c>
      <c r="H23" s="15" t="s">
        <v>23</v>
      </c>
      <c r="I23" s="15">
        <v>50</v>
      </c>
      <c r="J23" s="18">
        <v>30</v>
      </c>
      <c r="K23" s="18">
        <v>31</v>
      </c>
      <c r="L23" s="15">
        <v>30</v>
      </c>
      <c r="M23" s="18"/>
      <c r="N23" s="18">
        <v>30</v>
      </c>
      <c r="O23" s="55">
        <v>1</v>
      </c>
      <c r="P23" s="83">
        <v>19</v>
      </c>
      <c r="Q23" s="89">
        <f t="shared" si="0"/>
        <v>25</v>
      </c>
    </row>
    <row r="24" spans="1:19">
      <c r="A24" s="100" t="s">
        <v>55</v>
      </c>
      <c r="B24" s="101"/>
      <c r="C24" s="14">
        <f>SUM(C21:C23)</f>
        <v>6</v>
      </c>
      <c r="D24" s="14">
        <f>SUM(D21:D23)</f>
        <v>3.5999999999999996</v>
      </c>
      <c r="E24" s="14">
        <f>SUM(E21:E23)</f>
        <v>2.4000000000000004</v>
      </c>
      <c r="F24" s="14"/>
      <c r="G24" s="15" t="s">
        <v>27</v>
      </c>
      <c r="H24" s="15" t="s">
        <v>27</v>
      </c>
      <c r="I24" s="49">
        <f>SUM(I21:I23)</f>
        <v>150</v>
      </c>
      <c r="J24" s="49"/>
      <c r="K24" s="49">
        <f t="shared" ref="K24:P24" si="1">SUM(K21:K23)</f>
        <v>91</v>
      </c>
      <c r="L24" s="49">
        <f t="shared" si="1"/>
        <v>90</v>
      </c>
      <c r="M24" s="49">
        <f t="shared" si="1"/>
        <v>30</v>
      </c>
      <c r="N24" s="49">
        <f t="shared" si="1"/>
        <v>60</v>
      </c>
      <c r="O24" s="56">
        <f t="shared" si="1"/>
        <v>1</v>
      </c>
      <c r="P24" s="83">
        <f t="shared" si="1"/>
        <v>59</v>
      </c>
      <c r="Q24" s="89"/>
      <c r="R24" s="75"/>
      <c r="S24" s="75"/>
    </row>
    <row r="25" spans="1:19">
      <c r="A25" s="100" t="s">
        <v>28</v>
      </c>
      <c r="B25" s="101"/>
      <c r="C25" s="14"/>
      <c r="D25" s="14"/>
      <c r="E25" s="14"/>
      <c r="F25" s="14">
        <f>SUM(F21:F24)</f>
        <v>1.2</v>
      </c>
      <c r="G25" s="15" t="s">
        <v>27</v>
      </c>
      <c r="H25" s="15" t="s">
        <v>27</v>
      </c>
      <c r="I25" s="49"/>
      <c r="J25" s="49">
        <f>SUM(J21:J24)</f>
        <v>30</v>
      </c>
      <c r="K25" s="49"/>
      <c r="L25" s="49"/>
      <c r="M25" s="49"/>
      <c r="N25" s="49"/>
      <c r="O25" s="56"/>
      <c r="P25" s="83"/>
      <c r="Q25" s="89"/>
      <c r="R25" s="75"/>
      <c r="S25" s="75"/>
    </row>
    <row r="26" spans="1:19">
      <c r="A26" s="100" t="s">
        <v>56</v>
      </c>
      <c r="B26" s="101"/>
      <c r="C26" s="14">
        <f>SUM(C21,C22,)</f>
        <v>4</v>
      </c>
      <c r="D26" s="14">
        <f>SUM(D21,D22,)</f>
        <v>2.4</v>
      </c>
      <c r="E26" s="14">
        <f>SUM(E21,E22,)</f>
        <v>1.6</v>
      </c>
      <c r="F26" s="14"/>
      <c r="G26" s="15" t="s">
        <v>27</v>
      </c>
      <c r="H26" s="15" t="s">
        <v>27</v>
      </c>
      <c r="I26" s="49">
        <v>100</v>
      </c>
      <c r="J26" s="49"/>
      <c r="K26" s="49">
        <v>60</v>
      </c>
      <c r="L26" s="49">
        <v>60</v>
      </c>
      <c r="M26" s="49">
        <v>30</v>
      </c>
      <c r="N26" s="49">
        <v>30</v>
      </c>
      <c r="O26" s="56"/>
      <c r="P26" s="83">
        <v>40</v>
      </c>
      <c r="Q26" s="89"/>
      <c r="R26" s="75"/>
      <c r="S26" s="75"/>
    </row>
    <row r="27" spans="1:19" s="16" customFormat="1">
      <c r="A27" s="11" t="s">
        <v>30</v>
      </c>
      <c r="B27" s="102" t="s">
        <v>31</v>
      </c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89"/>
    </row>
    <row r="28" spans="1:19" s="16" customFormat="1">
      <c r="A28" s="12" t="s">
        <v>19</v>
      </c>
      <c r="B28" s="17" t="s">
        <v>57</v>
      </c>
      <c r="C28" s="14">
        <v>2</v>
      </c>
      <c r="D28" s="14">
        <v>1.2</v>
      </c>
      <c r="E28" s="14">
        <v>0.8</v>
      </c>
      <c r="F28" s="14">
        <v>1.6</v>
      </c>
      <c r="G28" s="15" t="s">
        <v>20</v>
      </c>
      <c r="H28" s="15" t="s">
        <v>23</v>
      </c>
      <c r="I28" s="15">
        <v>50</v>
      </c>
      <c r="J28" s="18">
        <v>40</v>
      </c>
      <c r="K28" s="18">
        <v>31</v>
      </c>
      <c r="L28" s="15">
        <v>30</v>
      </c>
      <c r="M28" s="18"/>
      <c r="N28" s="18">
        <v>30</v>
      </c>
      <c r="O28" s="55">
        <v>1</v>
      </c>
      <c r="P28" s="83">
        <v>19</v>
      </c>
      <c r="Q28" s="89">
        <f t="shared" si="0"/>
        <v>25</v>
      </c>
    </row>
    <row r="29" spans="1:19" s="16" customFormat="1">
      <c r="A29" s="12" t="s">
        <v>22</v>
      </c>
      <c r="B29" s="17" t="s">
        <v>78</v>
      </c>
      <c r="C29" s="14">
        <v>3</v>
      </c>
      <c r="D29" s="14">
        <v>1.9</v>
      </c>
      <c r="E29" s="14">
        <v>1.1000000000000001</v>
      </c>
      <c r="F29" s="14">
        <v>1.6</v>
      </c>
      <c r="G29" s="15" t="s">
        <v>20</v>
      </c>
      <c r="H29" s="15" t="s">
        <v>23</v>
      </c>
      <c r="I29" s="15">
        <v>75</v>
      </c>
      <c r="J29" s="18">
        <v>40</v>
      </c>
      <c r="K29" s="18">
        <v>48</v>
      </c>
      <c r="L29" s="15">
        <v>45</v>
      </c>
      <c r="M29" s="18">
        <v>15</v>
      </c>
      <c r="N29" s="18">
        <v>30</v>
      </c>
      <c r="O29" s="56">
        <v>3</v>
      </c>
      <c r="P29" s="83">
        <v>27</v>
      </c>
      <c r="Q29" s="89">
        <f t="shared" si="0"/>
        <v>25</v>
      </c>
    </row>
    <row r="30" spans="1:19" s="16" customFormat="1">
      <c r="A30" s="100" t="s">
        <v>55</v>
      </c>
      <c r="B30" s="101"/>
      <c r="C30" s="14">
        <f>SUM(C28:C29)</f>
        <v>5</v>
      </c>
      <c r="D30" s="14">
        <v>3.1</v>
      </c>
      <c r="E30" s="14">
        <f>SUM(E28:E29)</f>
        <v>1.9000000000000001</v>
      </c>
      <c r="F30" s="14"/>
      <c r="G30" s="15" t="s">
        <v>27</v>
      </c>
      <c r="H30" s="15" t="s">
        <v>27</v>
      </c>
      <c r="I30" s="15">
        <f>SUM(I28:I29)</f>
        <v>125</v>
      </c>
      <c r="J30" s="15"/>
      <c r="K30" s="15">
        <f t="shared" ref="K30:P30" si="2">SUM(K28:K29)</f>
        <v>79</v>
      </c>
      <c r="L30" s="15">
        <f t="shared" si="2"/>
        <v>75</v>
      </c>
      <c r="M30" s="15">
        <f t="shared" si="2"/>
        <v>15</v>
      </c>
      <c r="N30" s="15">
        <f t="shared" si="2"/>
        <v>60</v>
      </c>
      <c r="O30" s="55">
        <f t="shared" si="2"/>
        <v>4</v>
      </c>
      <c r="P30" s="83">
        <f t="shared" si="2"/>
        <v>46</v>
      </c>
      <c r="Q30" s="89"/>
    </row>
    <row r="31" spans="1:19" s="16" customFormat="1">
      <c r="A31" s="100" t="s">
        <v>28</v>
      </c>
      <c r="B31" s="101"/>
      <c r="C31" s="14"/>
      <c r="D31" s="14"/>
      <c r="E31" s="14"/>
      <c r="F31" s="14">
        <f>SUM(F28:F30)</f>
        <v>3.2</v>
      </c>
      <c r="G31" s="15"/>
      <c r="H31" s="15"/>
      <c r="I31" s="15"/>
      <c r="J31" s="15">
        <f>SUM(J28:J30)</f>
        <v>80</v>
      </c>
      <c r="K31" s="15"/>
      <c r="L31" s="15"/>
      <c r="M31" s="15"/>
      <c r="N31" s="15"/>
      <c r="O31" s="56"/>
      <c r="P31" s="83"/>
      <c r="Q31" s="89"/>
    </row>
    <row r="32" spans="1:19">
      <c r="A32" s="100" t="s">
        <v>56</v>
      </c>
      <c r="B32" s="101"/>
      <c r="C32" s="14"/>
      <c r="D32" s="14"/>
      <c r="E32" s="14"/>
      <c r="F32" s="14"/>
      <c r="G32" s="15" t="s">
        <v>27</v>
      </c>
      <c r="H32" s="15" t="s">
        <v>27</v>
      </c>
      <c r="I32" s="15"/>
      <c r="J32" s="15"/>
      <c r="K32" s="15"/>
      <c r="L32" s="15"/>
      <c r="M32" s="57"/>
      <c r="N32" s="55"/>
      <c r="O32" s="55"/>
      <c r="P32" s="83"/>
      <c r="Q32" s="89"/>
      <c r="R32" s="75"/>
      <c r="S32" s="75"/>
    </row>
    <row r="33" spans="1:19">
      <c r="A33" s="11" t="s">
        <v>33</v>
      </c>
      <c r="B33" s="102" t="s">
        <v>34</v>
      </c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89"/>
      <c r="R33" s="75"/>
      <c r="S33" s="75"/>
    </row>
    <row r="34" spans="1:19">
      <c r="A34" s="12" t="s">
        <v>19</v>
      </c>
      <c r="B34" s="17" t="s">
        <v>58</v>
      </c>
      <c r="C34" s="14">
        <v>2</v>
      </c>
      <c r="D34" s="19">
        <v>1.3</v>
      </c>
      <c r="E34" s="14">
        <v>0.7</v>
      </c>
      <c r="F34" s="14">
        <v>0.6</v>
      </c>
      <c r="G34" s="15" t="s">
        <v>20</v>
      </c>
      <c r="H34" s="15" t="s">
        <v>23</v>
      </c>
      <c r="I34" s="15">
        <v>50</v>
      </c>
      <c r="J34" s="15">
        <v>15</v>
      </c>
      <c r="K34" s="15">
        <v>32</v>
      </c>
      <c r="L34" s="15">
        <v>30</v>
      </c>
      <c r="M34" s="15">
        <v>15</v>
      </c>
      <c r="N34" s="15">
        <v>15</v>
      </c>
      <c r="O34" s="55">
        <v>2</v>
      </c>
      <c r="P34" s="83">
        <v>18</v>
      </c>
      <c r="Q34" s="89">
        <f t="shared" si="0"/>
        <v>25</v>
      </c>
      <c r="R34" s="75"/>
      <c r="S34" s="75"/>
    </row>
    <row r="35" spans="1:19">
      <c r="A35" s="12" t="s">
        <v>22</v>
      </c>
      <c r="B35" s="17" t="s">
        <v>90</v>
      </c>
      <c r="C35" s="14">
        <v>2</v>
      </c>
      <c r="D35" s="19">
        <v>1.2</v>
      </c>
      <c r="E35" s="14">
        <v>0.8</v>
      </c>
      <c r="F35" s="14">
        <v>1.6</v>
      </c>
      <c r="G35" s="15" t="s">
        <v>20</v>
      </c>
      <c r="H35" s="15" t="s">
        <v>23</v>
      </c>
      <c r="I35" s="15">
        <v>50</v>
      </c>
      <c r="J35" s="15">
        <v>40</v>
      </c>
      <c r="K35" s="15">
        <v>31</v>
      </c>
      <c r="L35" s="15">
        <v>30</v>
      </c>
      <c r="M35" s="15"/>
      <c r="N35" s="15">
        <v>30</v>
      </c>
      <c r="O35" s="55">
        <v>1</v>
      </c>
      <c r="P35" s="83">
        <v>19</v>
      </c>
      <c r="Q35" s="89">
        <f t="shared" si="0"/>
        <v>25</v>
      </c>
      <c r="R35" s="75"/>
      <c r="S35" s="75"/>
    </row>
    <row r="36" spans="1:19" ht="12.75" customHeight="1">
      <c r="A36" s="80" t="s">
        <v>24</v>
      </c>
      <c r="B36" s="27" t="s">
        <v>59</v>
      </c>
      <c r="C36" s="28">
        <v>2</v>
      </c>
      <c r="D36" s="14">
        <v>1.2</v>
      </c>
      <c r="E36" s="14">
        <v>0.8</v>
      </c>
      <c r="F36" s="14">
        <v>1.2</v>
      </c>
      <c r="G36" s="15" t="s">
        <v>20</v>
      </c>
      <c r="H36" s="15" t="s">
        <v>23</v>
      </c>
      <c r="I36" s="15">
        <v>50</v>
      </c>
      <c r="J36" s="18">
        <v>30</v>
      </c>
      <c r="K36" s="18">
        <v>31</v>
      </c>
      <c r="L36" s="15">
        <v>30</v>
      </c>
      <c r="M36" s="18">
        <v>15</v>
      </c>
      <c r="N36" s="18">
        <v>15</v>
      </c>
      <c r="O36" s="55">
        <v>1</v>
      </c>
      <c r="P36" s="83">
        <v>19</v>
      </c>
      <c r="Q36" s="89">
        <f t="shared" si="0"/>
        <v>25</v>
      </c>
      <c r="R36" s="75"/>
      <c r="S36" s="75"/>
    </row>
    <row r="37" spans="1:19" ht="12.75" customHeight="1">
      <c r="A37" s="100" t="s">
        <v>55</v>
      </c>
      <c r="B37" s="101"/>
      <c r="C37" s="14">
        <f>SUM(C34:C36)</f>
        <v>6</v>
      </c>
      <c r="D37" s="14">
        <f>SUM(D34:D36)</f>
        <v>3.7</v>
      </c>
      <c r="E37" s="14">
        <f>SUM(E34:E36)</f>
        <v>2.2999999999999998</v>
      </c>
      <c r="F37" s="14"/>
      <c r="G37" s="15" t="s">
        <v>27</v>
      </c>
      <c r="H37" s="15" t="s">
        <v>27</v>
      </c>
      <c r="I37" s="15">
        <f>SUM(I34:I36)</f>
        <v>150</v>
      </c>
      <c r="J37" s="15"/>
      <c r="K37" s="15">
        <f t="shared" ref="K37:P37" si="3">SUM(K34:K36)</f>
        <v>94</v>
      </c>
      <c r="L37" s="15">
        <f t="shared" si="3"/>
        <v>90</v>
      </c>
      <c r="M37" s="15">
        <f t="shared" si="3"/>
        <v>30</v>
      </c>
      <c r="N37" s="15">
        <f t="shared" si="3"/>
        <v>60</v>
      </c>
      <c r="O37" s="56">
        <f t="shared" si="3"/>
        <v>4</v>
      </c>
      <c r="P37" s="83">
        <f t="shared" si="3"/>
        <v>56</v>
      </c>
      <c r="Q37" s="89"/>
      <c r="R37" s="75"/>
      <c r="S37" s="75"/>
    </row>
    <row r="38" spans="1:19" ht="12.75" customHeight="1">
      <c r="A38" s="100" t="s">
        <v>28</v>
      </c>
      <c r="B38" s="101"/>
      <c r="C38" s="14"/>
      <c r="D38" s="14"/>
      <c r="E38" s="14"/>
      <c r="F38" s="14">
        <f>SUM(F34:F37)</f>
        <v>3.4000000000000004</v>
      </c>
      <c r="G38" s="15"/>
      <c r="H38" s="15"/>
      <c r="I38" s="15"/>
      <c r="J38" s="15">
        <f>SUM(J34:J37)</f>
        <v>85</v>
      </c>
      <c r="K38" s="15"/>
      <c r="L38" s="15"/>
      <c r="M38" s="15"/>
      <c r="N38" s="15"/>
      <c r="O38" s="56"/>
      <c r="P38" s="83"/>
      <c r="Q38" s="89"/>
      <c r="R38" s="75"/>
      <c r="S38" s="75"/>
    </row>
    <row r="39" spans="1:19" ht="12.75" customHeight="1">
      <c r="A39" s="100" t="s">
        <v>56</v>
      </c>
      <c r="B39" s="101"/>
      <c r="C39" s="14"/>
      <c r="D39" s="14"/>
      <c r="E39" s="14"/>
      <c r="F39" s="14"/>
      <c r="G39" s="15" t="s">
        <v>27</v>
      </c>
      <c r="H39" s="15" t="s">
        <v>27</v>
      </c>
      <c r="I39" s="15"/>
      <c r="J39" s="15"/>
      <c r="K39" s="15"/>
      <c r="L39" s="15"/>
      <c r="M39" s="56"/>
      <c r="N39" s="56"/>
      <c r="O39" s="56"/>
      <c r="P39" s="83"/>
      <c r="Q39" s="89"/>
      <c r="R39" s="75"/>
      <c r="S39" s="75"/>
    </row>
    <row r="40" spans="1:19" ht="12.75" customHeight="1">
      <c r="A40" s="11" t="s">
        <v>60</v>
      </c>
      <c r="B40" s="102" t="s">
        <v>42</v>
      </c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89"/>
      <c r="R40" s="75"/>
      <c r="S40" s="75"/>
    </row>
    <row r="41" spans="1:19">
      <c r="A41" s="12" t="s">
        <v>19</v>
      </c>
      <c r="B41" s="50" t="s">
        <v>110</v>
      </c>
      <c r="C41" s="28">
        <v>2</v>
      </c>
      <c r="D41" s="14">
        <v>1.4</v>
      </c>
      <c r="E41" s="14">
        <v>0.6</v>
      </c>
      <c r="F41" s="14">
        <v>1.4</v>
      </c>
      <c r="G41" s="15" t="s">
        <v>20</v>
      </c>
      <c r="H41" s="15" t="s">
        <v>21</v>
      </c>
      <c r="I41" s="15">
        <v>60</v>
      </c>
      <c r="J41" s="18">
        <v>40</v>
      </c>
      <c r="K41" s="18">
        <v>41</v>
      </c>
      <c r="L41" s="15">
        <v>40</v>
      </c>
      <c r="M41" s="18">
        <v>15</v>
      </c>
      <c r="N41" s="18">
        <v>25</v>
      </c>
      <c r="O41" s="55">
        <v>1</v>
      </c>
      <c r="P41" s="83">
        <v>19</v>
      </c>
      <c r="Q41" s="89">
        <f t="shared" si="0"/>
        <v>30</v>
      </c>
    </row>
    <row r="42" spans="1:19">
      <c r="A42" s="12" t="s">
        <v>22</v>
      </c>
      <c r="B42" s="50" t="s">
        <v>111</v>
      </c>
      <c r="C42" s="28">
        <v>2</v>
      </c>
      <c r="D42" s="14">
        <v>1.4</v>
      </c>
      <c r="E42" s="14">
        <v>0.6</v>
      </c>
      <c r="F42" s="14">
        <v>1.4</v>
      </c>
      <c r="G42" s="15" t="s">
        <v>20</v>
      </c>
      <c r="H42" s="15" t="s">
        <v>21</v>
      </c>
      <c r="I42" s="15">
        <v>60</v>
      </c>
      <c r="J42" s="18">
        <v>40</v>
      </c>
      <c r="K42" s="18">
        <v>41</v>
      </c>
      <c r="L42" s="15">
        <v>40</v>
      </c>
      <c r="M42" s="18">
        <v>15</v>
      </c>
      <c r="N42" s="18">
        <v>25</v>
      </c>
      <c r="O42" s="55">
        <v>1</v>
      </c>
      <c r="P42" s="83">
        <v>19</v>
      </c>
      <c r="Q42" s="89">
        <f t="shared" si="0"/>
        <v>30</v>
      </c>
    </row>
    <row r="43" spans="1:19">
      <c r="A43" s="12" t="s">
        <v>24</v>
      </c>
      <c r="B43" s="27" t="s">
        <v>86</v>
      </c>
      <c r="C43" s="28">
        <v>3</v>
      </c>
      <c r="D43" s="14">
        <v>1.8</v>
      </c>
      <c r="E43" s="14">
        <v>1.2</v>
      </c>
      <c r="F43" s="14">
        <v>0.6</v>
      </c>
      <c r="G43" s="15" t="s">
        <v>20</v>
      </c>
      <c r="H43" s="15" t="s">
        <v>21</v>
      </c>
      <c r="I43" s="15">
        <v>75</v>
      </c>
      <c r="J43" s="18"/>
      <c r="K43" s="18">
        <v>45</v>
      </c>
      <c r="L43" s="15">
        <v>45</v>
      </c>
      <c r="M43" s="18"/>
      <c r="N43" s="18">
        <v>45</v>
      </c>
      <c r="O43" s="56"/>
      <c r="P43" s="83">
        <v>30</v>
      </c>
      <c r="Q43" s="89">
        <f t="shared" si="0"/>
        <v>25</v>
      </c>
    </row>
    <row r="44" spans="1:19">
      <c r="A44" s="100" t="s">
        <v>26</v>
      </c>
      <c r="B44" s="101"/>
      <c r="C44" s="14">
        <f>SUM(C41:C43)</f>
        <v>7</v>
      </c>
      <c r="D44" s="14">
        <f>SUM(D41:D43)</f>
        <v>4.5999999999999996</v>
      </c>
      <c r="E44" s="14">
        <f>SUM(E41:E43)</f>
        <v>2.4</v>
      </c>
      <c r="F44" s="14"/>
      <c r="G44" s="15" t="s">
        <v>27</v>
      </c>
      <c r="H44" s="15" t="s">
        <v>27</v>
      </c>
      <c r="I44" s="15">
        <f>SUM(I41:I43)</f>
        <v>195</v>
      </c>
      <c r="J44" s="15"/>
      <c r="K44" s="15">
        <f t="shared" ref="K44:P44" si="4">SUM(K41:K43)</f>
        <v>127</v>
      </c>
      <c r="L44" s="15">
        <f t="shared" si="4"/>
        <v>125</v>
      </c>
      <c r="M44" s="15">
        <f t="shared" si="4"/>
        <v>30</v>
      </c>
      <c r="N44" s="15">
        <f t="shared" si="4"/>
        <v>95</v>
      </c>
      <c r="O44" s="55">
        <f t="shared" si="4"/>
        <v>2</v>
      </c>
      <c r="P44" s="83">
        <f t="shared" si="4"/>
        <v>68</v>
      </c>
      <c r="Q44" s="89"/>
    </row>
    <row r="45" spans="1:19">
      <c r="A45" s="100" t="s">
        <v>28</v>
      </c>
      <c r="B45" s="101"/>
      <c r="C45" s="14"/>
      <c r="D45" s="14"/>
      <c r="E45" s="14"/>
      <c r="F45" s="14">
        <f>SUM(F41:F44)</f>
        <v>3.4</v>
      </c>
      <c r="G45" s="15"/>
      <c r="H45" s="15"/>
      <c r="I45" s="15"/>
      <c r="J45" s="15">
        <f>SUM(J41:J44)</f>
        <v>80</v>
      </c>
      <c r="K45" s="15"/>
      <c r="L45" s="15"/>
      <c r="M45" s="15"/>
      <c r="N45" s="15"/>
      <c r="O45" s="56"/>
      <c r="P45" s="83"/>
      <c r="Q45" s="89"/>
    </row>
    <row r="46" spans="1:19">
      <c r="A46" s="100" t="s">
        <v>29</v>
      </c>
      <c r="B46" s="101"/>
      <c r="C46" s="14">
        <f>SUM(C44)</f>
        <v>7</v>
      </c>
      <c r="D46" s="14">
        <f>SUM(D44)</f>
        <v>4.5999999999999996</v>
      </c>
      <c r="E46" s="14">
        <f>SUM(E44)</f>
        <v>2.4</v>
      </c>
      <c r="F46" s="14"/>
      <c r="G46" s="15" t="s">
        <v>27</v>
      </c>
      <c r="H46" s="15" t="s">
        <v>27</v>
      </c>
      <c r="I46" s="15">
        <f>SUM(I44)</f>
        <v>195</v>
      </c>
      <c r="J46" s="15"/>
      <c r="K46" s="15">
        <f t="shared" ref="K46:P46" si="5">SUM(K44)</f>
        <v>127</v>
      </c>
      <c r="L46" s="15">
        <f t="shared" si="5"/>
        <v>125</v>
      </c>
      <c r="M46" s="15">
        <f t="shared" si="5"/>
        <v>30</v>
      </c>
      <c r="N46" s="15">
        <f t="shared" si="5"/>
        <v>95</v>
      </c>
      <c r="O46" s="55">
        <f t="shared" si="5"/>
        <v>2</v>
      </c>
      <c r="P46" s="83">
        <f t="shared" si="5"/>
        <v>68</v>
      </c>
      <c r="Q46" s="89"/>
    </row>
    <row r="47" spans="1:19">
      <c r="A47" s="11" t="s">
        <v>35</v>
      </c>
      <c r="B47" s="102" t="s">
        <v>36</v>
      </c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89"/>
    </row>
    <row r="48" spans="1:19">
      <c r="A48" s="12" t="s">
        <v>19</v>
      </c>
      <c r="B48" s="21" t="s">
        <v>44</v>
      </c>
      <c r="C48" s="14">
        <v>0.5</v>
      </c>
      <c r="D48" s="29">
        <v>0.5</v>
      </c>
      <c r="E48" s="14"/>
      <c r="F48" s="14"/>
      <c r="G48" s="15" t="s">
        <v>20</v>
      </c>
      <c r="H48" s="15" t="s">
        <v>23</v>
      </c>
      <c r="I48" s="15">
        <v>4</v>
      </c>
      <c r="J48" s="24"/>
      <c r="K48" s="15">
        <v>4</v>
      </c>
      <c r="L48" s="15">
        <v>4</v>
      </c>
      <c r="M48" s="24">
        <v>4</v>
      </c>
      <c r="N48" s="55"/>
      <c r="O48" s="55"/>
      <c r="P48" s="83"/>
      <c r="Q48" s="89"/>
    </row>
    <row r="49" spans="1:17">
      <c r="A49" s="12" t="s">
        <v>22</v>
      </c>
      <c r="B49" s="21" t="s">
        <v>45</v>
      </c>
      <c r="C49" s="14">
        <v>0.5</v>
      </c>
      <c r="D49" s="29">
        <v>0.5</v>
      </c>
      <c r="E49" s="30"/>
      <c r="F49" s="14"/>
      <c r="G49" s="15" t="s">
        <v>20</v>
      </c>
      <c r="H49" s="15" t="s">
        <v>23</v>
      </c>
      <c r="I49" s="15">
        <v>4</v>
      </c>
      <c r="J49" s="24"/>
      <c r="K49" s="15">
        <v>4</v>
      </c>
      <c r="L49" s="15">
        <v>4</v>
      </c>
      <c r="M49" s="24">
        <v>4</v>
      </c>
      <c r="N49" s="55"/>
      <c r="O49" s="55"/>
      <c r="P49" s="83"/>
      <c r="Q49" s="89"/>
    </row>
    <row r="50" spans="1:17">
      <c r="A50" s="100" t="s">
        <v>26</v>
      </c>
      <c r="B50" s="112"/>
      <c r="C50" s="14">
        <f>SUM(C48:C49)</f>
        <v>1</v>
      </c>
      <c r="D50" s="14">
        <f>SUM(D48:D49)</f>
        <v>1</v>
      </c>
      <c r="E50" s="14"/>
      <c r="F50" s="14"/>
      <c r="G50" s="15"/>
      <c r="H50" s="15"/>
      <c r="I50" s="15">
        <f>SUM(I48:I49)</f>
        <v>8</v>
      </c>
      <c r="J50" s="15"/>
      <c r="K50" s="15">
        <f>SUM(K48:K49)</f>
        <v>8</v>
      </c>
      <c r="L50" s="15">
        <f>SUM(L48:L49)</f>
        <v>8</v>
      </c>
      <c r="M50" s="15">
        <f>SUM(M48:M49)</f>
        <v>8</v>
      </c>
      <c r="N50" s="56"/>
      <c r="O50" s="56"/>
      <c r="P50" s="83"/>
      <c r="Q50" s="89"/>
    </row>
    <row r="51" spans="1:17">
      <c r="A51" s="11" t="s">
        <v>43</v>
      </c>
      <c r="B51" s="115" t="s">
        <v>61</v>
      </c>
      <c r="C51" s="116"/>
      <c r="D51" s="116"/>
      <c r="E51" s="116"/>
      <c r="F51" s="116"/>
      <c r="G51" s="116"/>
      <c r="H51" s="116"/>
      <c r="I51" s="116"/>
      <c r="J51" s="116"/>
      <c r="K51" s="116"/>
      <c r="L51" s="117"/>
      <c r="M51" s="56"/>
      <c r="N51" s="56"/>
      <c r="O51" s="56"/>
      <c r="P51" s="83"/>
      <c r="Q51" s="89"/>
    </row>
    <row r="52" spans="1:17">
      <c r="A52" s="12" t="s">
        <v>19</v>
      </c>
      <c r="B52" s="36" t="s">
        <v>62</v>
      </c>
      <c r="C52" s="14">
        <v>5</v>
      </c>
      <c r="D52" s="14">
        <v>3</v>
      </c>
      <c r="E52" s="14">
        <v>2</v>
      </c>
      <c r="F52" s="14"/>
      <c r="G52" s="15" t="s">
        <v>20</v>
      </c>
      <c r="H52" s="15" t="s">
        <v>21</v>
      </c>
      <c r="I52" s="37" t="s">
        <v>63</v>
      </c>
      <c r="J52" s="15"/>
      <c r="K52" s="15"/>
      <c r="L52" s="15"/>
      <c r="M52" s="56"/>
      <c r="N52" s="56"/>
      <c r="O52" s="56"/>
      <c r="P52" s="83"/>
      <c r="Q52" s="89"/>
    </row>
    <row r="53" spans="1:17">
      <c r="A53" s="106" t="s">
        <v>39</v>
      </c>
      <c r="B53" s="107"/>
      <c r="C53" s="25">
        <f>SUM(C24,C30,C37,C44,C50,C52)</f>
        <v>30</v>
      </c>
      <c r="D53" s="25">
        <v>18.8</v>
      </c>
      <c r="E53" s="25">
        <v>11.2</v>
      </c>
      <c r="F53" s="25">
        <v>11.1</v>
      </c>
      <c r="G53" s="26" t="s">
        <v>27</v>
      </c>
      <c r="H53" s="53" t="s">
        <v>27</v>
      </c>
      <c r="I53" s="53">
        <f>SUM(I24,I30,I37,I44,I50,)</f>
        <v>628</v>
      </c>
      <c r="J53" s="53">
        <f>SUM(J25,J31,J38,J45,)</f>
        <v>275</v>
      </c>
      <c r="K53" s="53">
        <f>SUM(K24,K30,K37,K44,K50,)</f>
        <v>399</v>
      </c>
      <c r="L53" s="53">
        <f>SUM(L24,L30,L37,L44,L50,)</f>
        <v>388</v>
      </c>
      <c r="M53" s="58">
        <f>SUM(M24,M29,M37,M44,M50,)</f>
        <v>113</v>
      </c>
      <c r="N53" s="58">
        <f>SUM(N24,N30,N37,N44,N50,)</f>
        <v>275</v>
      </c>
      <c r="O53" s="58">
        <f>SUM(O24,O30,O37,O44,O50,)</f>
        <v>11</v>
      </c>
      <c r="P53" s="84">
        <f>SUM(P24,P30,P37,P44,)</f>
        <v>229</v>
      </c>
      <c r="Q53" s="89"/>
    </row>
    <row r="54" spans="1:17">
      <c r="A54" s="108" t="s">
        <v>47</v>
      </c>
      <c r="B54" s="109"/>
      <c r="C54" s="61">
        <v>30</v>
      </c>
      <c r="D54" s="61">
        <v>18.8</v>
      </c>
      <c r="E54" s="61">
        <v>11.2</v>
      </c>
      <c r="F54" s="62">
        <v>11.1</v>
      </c>
      <c r="G54" s="63" t="s">
        <v>27</v>
      </c>
      <c r="H54" s="63" t="s">
        <v>27</v>
      </c>
      <c r="I54" s="64">
        <f t="shared" ref="I54:P54" si="6">SUM(I53)</f>
        <v>628</v>
      </c>
      <c r="J54" s="63">
        <f t="shared" si="6"/>
        <v>275</v>
      </c>
      <c r="K54" s="63">
        <f t="shared" si="6"/>
        <v>399</v>
      </c>
      <c r="L54" s="63">
        <f t="shared" si="6"/>
        <v>388</v>
      </c>
      <c r="M54" s="65">
        <f t="shared" si="6"/>
        <v>113</v>
      </c>
      <c r="N54" s="65">
        <f t="shared" si="6"/>
        <v>275</v>
      </c>
      <c r="O54" s="65">
        <f t="shared" si="6"/>
        <v>11</v>
      </c>
      <c r="P54" s="85">
        <f t="shared" si="6"/>
        <v>229</v>
      </c>
      <c r="Q54" s="89"/>
    </row>
    <row r="55" spans="1:17" ht="15">
      <c r="A55" s="32"/>
      <c r="B55" s="118" t="s">
        <v>48</v>
      </c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89"/>
    </row>
    <row r="56" spans="1:17">
      <c r="A56" s="113" t="s">
        <v>40</v>
      </c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89"/>
    </row>
    <row r="57" spans="1:17">
      <c r="A57" s="11" t="s">
        <v>17</v>
      </c>
      <c r="B57" s="102" t="s">
        <v>18</v>
      </c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89"/>
    </row>
    <row r="58" spans="1:17">
      <c r="A58" s="12" t="s">
        <v>19</v>
      </c>
      <c r="B58" s="13" t="s">
        <v>84</v>
      </c>
      <c r="C58" s="14">
        <v>1</v>
      </c>
      <c r="D58" s="14">
        <v>1</v>
      </c>
      <c r="E58" s="14"/>
      <c r="F58" s="14">
        <v>1</v>
      </c>
      <c r="G58" s="15" t="s">
        <v>20</v>
      </c>
      <c r="H58" s="15" t="s">
        <v>21</v>
      </c>
      <c r="I58" s="15">
        <v>30</v>
      </c>
      <c r="J58" s="15">
        <v>30</v>
      </c>
      <c r="K58" s="15">
        <v>30</v>
      </c>
      <c r="L58" s="15">
        <v>30</v>
      </c>
      <c r="M58" s="15"/>
      <c r="N58" s="15">
        <v>30</v>
      </c>
      <c r="O58" s="56"/>
      <c r="P58" s="83"/>
      <c r="Q58" s="89">
        <f t="shared" si="0"/>
        <v>30</v>
      </c>
    </row>
    <row r="59" spans="1:17">
      <c r="A59" s="39" t="s">
        <v>22</v>
      </c>
      <c r="B59" s="40" t="s">
        <v>87</v>
      </c>
      <c r="C59" s="14">
        <v>2</v>
      </c>
      <c r="D59" s="14">
        <v>1.2</v>
      </c>
      <c r="E59" s="14">
        <v>0.8</v>
      </c>
      <c r="F59" s="14"/>
      <c r="G59" s="15" t="s">
        <v>20</v>
      </c>
      <c r="H59" s="15" t="s">
        <v>21</v>
      </c>
      <c r="I59" s="15">
        <v>50</v>
      </c>
      <c r="J59" s="15"/>
      <c r="K59" s="15">
        <v>31</v>
      </c>
      <c r="L59" s="15">
        <v>30</v>
      </c>
      <c r="M59" s="15">
        <v>30</v>
      </c>
      <c r="N59" s="15"/>
      <c r="O59" s="55">
        <v>1</v>
      </c>
      <c r="P59" s="83">
        <v>19</v>
      </c>
      <c r="Q59" s="89">
        <f t="shared" si="0"/>
        <v>25</v>
      </c>
    </row>
    <row r="60" spans="1:17">
      <c r="A60" s="100" t="s">
        <v>55</v>
      </c>
      <c r="B60" s="101"/>
      <c r="C60" s="14">
        <f>SUM(C58:C59)</f>
        <v>3</v>
      </c>
      <c r="D60" s="14">
        <f>SUM(D58:D59)</f>
        <v>2.2000000000000002</v>
      </c>
      <c r="E60" s="14">
        <f>SUM(E58:E59)</f>
        <v>0.8</v>
      </c>
      <c r="F60" s="14"/>
      <c r="G60" s="15" t="s">
        <v>27</v>
      </c>
      <c r="H60" s="15" t="s">
        <v>27</v>
      </c>
      <c r="I60" s="15">
        <f>SUM(I58:I59)</f>
        <v>80</v>
      </c>
      <c r="J60" s="15"/>
      <c r="K60" s="15">
        <f t="shared" ref="K60:P60" si="7">SUM(K58:K59)</f>
        <v>61</v>
      </c>
      <c r="L60" s="15">
        <f t="shared" si="7"/>
        <v>60</v>
      </c>
      <c r="M60" s="15">
        <f t="shared" si="7"/>
        <v>30</v>
      </c>
      <c r="N60" s="15">
        <f t="shared" si="7"/>
        <v>30</v>
      </c>
      <c r="O60" s="55">
        <f t="shared" si="7"/>
        <v>1</v>
      </c>
      <c r="P60" s="83">
        <f t="shared" si="7"/>
        <v>19</v>
      </c>
      <c r="Q60" s="89"/>
    </row>
    <row r="61" spans="1:17">
      <c r="A61" s="100" t="s">
        <v>28</v>
      </c>
      <c r="B61" s="101"/>
      <c r="C61" s="14"/>
      <c r="D61" s="14"/>
      <c r="E61" s="14"/>
      <c r="F61" s="14">
        <f>SUM(F58:F60)</f>
        <v>1</v>
      </c>
      <c r="G61" s="15" t="s">
        <v>27</v>
      </c>
      <c r="H61" s="15" t="s">
        <v>27</v>
      </c>
      <c r="I61" s="15"/>
      <c r="J61" s="15">
        <f>SUM(J58:J60)</f>
        <v>30</v>
      </c>
      <c r="K61" s="15"/>
      <c r="L61" s="15"/>
      <c r="M61" s="15"/>
      <c r="N61" s="15"/>
      <c r="O61" s="55"/>
      <c r="P61" s="83"/>
      <c r="Q61" s="89"/>
    </row>
    <row r="62" spans="1:17">
      <c r="A62" s="100" t="s">
        <v>56</v>
      </c>
      <c r="B62" s="101"/>
      <c r="C62" s="14">
        <v>3</v>
      </c>
      <c r="D62" s="14">
        <v>2.2000000000000002</v>
      </c>
      <c r="E62" s="14">
        <v>0.8</v>
      </c>
      <c r="F62" s="14"/>
      <c r="G62" s="15" t="s">
        <v>27</v>
      </c>
      <c r="H62" s="15" t="s">
        <v>27</v>
      </c>
      <c r="I62" s="15">
        <v>80</v>
      </c>
      <c r="J62" s="15"/>
      <c r="K62" s="15">
        <v>61</v>
      </c>
      <c r="L62" s="15">
        <v>60</v>
      </c>
      <c r="M62" s="15">
        <v>30</v>
      </c>
      <c r="N62" s="15">
        <v>30</v>
      </c>
      <c r="O62" s="55">
        <v>1</v>
      </c>
      <c r="P62" s="83">
        <v>19</v>
      </c>
      <c r="Q62" s="89"/>
    </row>
    <row r="63" spans="1:17">
      <c r="A63" s="11" t="s">
        <v>17</v>
      </c>
      <c r="B63" s="102" t="s">
        <v>34</v>
      </c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89"/>
    </row>
    <row r="64" spans="1:17">
      <c r="A64" s="12" t="s">
        <v>19</v>
      </c>
      <c r="B64" s="20" t="s">
        <v>79</v>
      </c>
      <c r="C64" s="14">
        <v>3</v>
      </c>
      <c r="D64" s="19">
        <v>1.9</v>
      </c>
      <c r="E64" s="14">
        <v>1.1000000000000001</v>
      </c>
      <c r="F64" s="14">
        <v>1.8</v>
      </c>
      <c r="G64" s="49" t="s">
        <v>32</v>
      </c>
      <c r="H64" s="15" t="s">
        <v>23</v>
      </c>
      <c r="I64" s="15">
        <v>75</v>
      </c>
      <c r="J64" s="15">
        <v>45</v>
      </c>
      <c r="K64" s="15">
        <v>47</v>
      </c>
      <c r="L64" s="15">
        <v>45</v>
      </c>
      <c r="M64" s="15">
        <v>15</v>
      </c>
      <c r="N64" s="15">
        <v>30</v>
      </c>
      <c r="O64" s="55">
        <v>2</v>
      </c>
      <c r="P64" s="83">
        <v>28</v>
      </c>
      <c r="Q64" s="89">
        <f t="shared" si="0"/>
        <v>25</v>
      </c>
    </row>
    <row r="65" spans="1:17">
      <c r="A65" s="12" t="s">
        <v>22</v>
      </c>
      <c r="B65" s="38" t="s">
        <v>80</v>
      </c>
      <c r="C65" s="28">
        <v>3</v>
      </c>
      <c r="D65" s="14">
        <v>1.8</v>
      </c>
      <c r="E65" s="14">
        <v>1.2</v>
      </c>
      <c r="F65" s="14">
        <v>1.8</v>
      </c>
      <c r="G65" s="49" t="s">
        <v>32</v>
      </c>
      <c r="H65" s="15" t="s">
        <v>23</v>
      </c>
      <c r="I65" s="15">
        <v>75</v>
      </c>
      <c r="J65" s="18">
        <v>45</v>
      </c>
      <c r="K65" s="18">
        <v>46</v>
      </c>
      <c r="L65" s="15">
        <v>45</v>
      </c>
      <c r="M65" s="18">
        <v>15</v>
      </c>
      <c r="N65" s="18">
        <v>30</v>
      </c>
      <c r="O65" s="56">
        <v>1</v>
      </c>
      <c r="P65" s="83">
        <v>29</v>
      </c>
      <c r="Q65" s="89">
        <f t="shared" si="0"/>
        <v>25</v>
      </c>
    </row>
    <row r="66" spans="1:17">
      <c r="A66" s="12" t="s">
        <v>24</v>
      </c>
      <c r="B66" s="81" t="s">
        <v>81</v>
      </c>
      <c r="C66" s="28">
        <v>1</v>
      </c>
      <c r="D66" s="14">
        <v>0.6</v>
      </c>
      <c r="E66" s="14">
        <v>0.4</v>
      </c>
      <c r="F66" s="14">
        <v>0.6</v>
      </c>
      <c r="G66" s="49" t="s">
        <v>20</v>
      </c>
      <c r="H66" s="15"/>
      <c r="I66" s="15">
        <v>25</v>
      </c>
      <c r="J66" s="18">
        <v>15</v>
      </c>
      <c r="K66" s="18">
        <v>16</v>
      </c>
      <c r="L66" s="15">
        <v>15</v>
      </c>
      <c r="M66" s="18"/>
      <c r="N66" s="18">
        <v>15</v>
      </c>
      <c r="O66" s="56">
        <v>1</v>
      </c>
      <c r="P66" s="83">
        <v>9</v>
      </c>
      <c r="Q66" s="89">
        <f t="shared" si="0"/>
        <v>25</v>
      </c>
    </row>
    <row r="67" spans="1:17" ht="25.5">
      <c r="A67" s="47" t="s">
        <v>25</v>
      </c>
      <c r="B67" s="77" t="s">
        <v>119</v>
      </c>
      <c r="C67" s="28">
        <v>1</v>
      </c>
      <c r="D67" s="14">
        <v>0.6</v>
      </c>
      <c r="E67" s="14">
        <v>0.4</v>
      </c>
      <c r="F67" s="14">
        <v>0.6</v>
      </c>
      <c r="G67" s="49" t="s">
        <v>20</v>
      </c>
      <c r="H67" s="15"/>
      <c r="I67" s="15">
        <v>25</v>
      </c>
      <c r="J67" s="18">
        <v>15</v>
      </c>
      <c r="K67" s="18">
        <v>16</v>
      </c>
      <c r="L67" s="15">
        <v>15</v>
      </c>
      <c r="M67" s="18"/>
      <c r="N67" s="18">
        <v>15</v>
      </c>
      <c r="O67" s="56">
        <v>1</v>
      </c>
      <c r="P67" s="83">
        <v>9</v>
      </c>
      <c r="Q67" s="89">
        <f t="shared" si="0"/>
        <v>25</v>
      </c>
    </row>
    <row r="68" spans="1:17">
      <c r="A68" s="47" t="s">
        <v>50</v>
      </c>
      <c r="B68" s="27" t="s">
        <v>68</v>
      </c>
      <c r="C68" s="28">
        <v>2</v>
      </c>
      <c r="D68" s="14">
        <v>1.2</v>
      </c>
      <c r="E68" s="14">
        <v>0.8</v>
      </c>
      <c r="F68" s="14">
        <v>0.4</v>
      </c>
      <c r="G68" s="15" t="s">
        <v>20</v>
      </c>
      <c r="H68" s="15" t="s">
        <v>23</v>
      </c>
      <c r="I68" s="15">
        <v>50</v>
      </c>
      <c r="J68" s="18">
        <v>10</v>
      </c>
      <c r="K68" s="18">
        <v>31</v>
      </c>
      <c r="L68" s="15">
        <v>30</v>
      </c>
      <c r="M68" s="18">
        <v>15</v>
      </c>
      <c r="N68" s="18">
        <v>15</v>
      </c>
      <c r="O68" s="56">
        <v>1</v>
      </c>
      <c r="P68" s="83">
        <v>19</v>
      </c>
      <c r="Q68" s="89">
        <f t="shared" si="0"/>
        <v>25</v>
      </c>
    </row>
    <row r="69" spans="1:17">
      <c r="A69" s="47" t="s">
        <v>115</v>
      </c>
      <c r="B69" s="17" t="s">
        <v>64</v>
      </c>
      <c r="C69" s="14">
        <v>2</v>
      </c>
      <c r="D69" s="19">
        <v>1.2</v>
      </c>
      <c r="E69" s="14">
        <v>0.8</v>
      </c>
      <c r="F69" s="14">
        <v>0.6</v>
      </c>
      <c r="G69" s="15" t="s">
        <v>20</v>
      </c>
      <c r="H69" s="15" t="s">
        <v>23</v>
      </c>
      <c r="I69" s="15">
        <v>50</v>
      </c>
      <c r="J69" s="15">
        <v>15</v>
      </c>
      <c r="K69" s="15">
        <v>31</v>
      </c>
      <c r="L69" s="15">
        <v>30</v>
      </c>
      <c r="M69" s="15">
        <v>15</v>
      </c>
      <c r="N69" s="15">
        <v>15</v>
      </c>
      <c r="O69" s="56">
        <v>1</v>
      </c>
      <c r="P69" s="83">
        <v>19</v>
      </c>
      <c r="Q69" s="89">
        <f t="shared" si="0"/>
        <v>25</v>
      </c>
    </row>
    <row r="70" spans="1:17">
      <c r="A70" s="47" t="s">
        <v>126</v>
      </c>
      <c r="B70" s="17" t="s">
        <v>64</v>
      </c>
      <c r="C70" s="14">
        <v>2</v>
      </c>
      <c r="D70" s="19">
        <v>1.2</v>
      </c>
      <c r="E70" s="14">
        <v>0.8</v>
      </c>
      <c r="F70" s="14">
        <v>0.6</v>
      </c>
      <c r="G70" s="15" t="s">
        <v>20</v>
      </c>
      <c r="H70" s="15" t="s">
        <v>23</v>
      </c>
      <c r="I70" s="15">
        <v>50</v>
      </c>
      <c r="J70" s="15">
        <v>15</v>
      </c>
      <c r="K70" s="15">
        <v>31</v>
      </c>
      <c r="L70" s="15">
        <v>30</v>
      </c>
      <c r="M70" s="15">
        <v>15</v>
      </c>
      <c r="N70" s="15">
        <v>15</v>
      </c>
      <c r="O70" s="56">
        <v>1</v>
      </c>
      <c r="P70" s="83">
        <v>19</v>
      </c>
      <c r="Q70" s="89">
        <f t="shared" si="0"/>
        <v>25</v>
      </c>
    </row>
    <row r="71" spans="1:17">
      <c r="A71" s="100" t="s">
        <v>26</v>
      </c>
      <c r="B71" s="101"/>
      <c r="C71" s="14">
        <f>SUM(C64:C70)</f>
        <v>14</v>
      </c>
      <c r="D71" s="14">
        <f>SUM(D64:D70)</f>
        <v>8.5</v>
      </c>
      <c r="E71" s="14">
        <f>SUM(E64:E70)</f>
        <v>5.4999999999999991</v>
      </c>
      <c r="F71" s="14"/>
      <c r="G71" s="15" t="s">
        <v>27</v>
      </c>
      <c r="H71" s="15" t="s">
        <v>27</v>
      </c>
      <c r="I71" s="15">
        <f>SUM(I64:I70)</f>
        <v>350</v>
      </c>
      <c r="J71" s="15"/>
      <c r="K71" s="15">
        <f t="shared" ref="K71:P71" si="8">SUM(K64:K70)</f>
        <v>218</v>
      </c>
      <c r="L71" s="15">
        <f t="shared" si="8"/>
        <v>210</v>
      </c>
      <c r="M71" s="15">
        <f t="shared" si="8"/>
        <v>75</v>
      </c>
      <c r="N71" s="15">
        <f t="shared" si="8"/>
        <v>135</v>
      </c>
      <c r="O71" s="55">
        <f t="shared" si="8"/>
        <v>8</v>
      </c>
      <c r="P71" s="83">
        <f t="shared" si="8"/>
        <v>132</v>
      </c>
      <c r="Q71" s="89"/>
    </row>
    <row r="72" spans="1:17">
      <c r="A72" s="100" t="s">
        <v>28</v>
      </c>
      <c r="B72" s="101"/>
      <c r="C72" s="14"/>
      <c r="D72" s="14"/>
      <c r="E72" s="14"/>
      <c r="F72" s="14">
        <f>SUM(F64:F71)</f>
        <v>6.3999999999999995</v>
      </c>
      <c r="G72" s="15"/>
      <c r="H72" s="15"/>
      <c r="I72" s="15"/>
      <c r="J72" s="15">
        <f>SUM(J64:J71)</f>
        <v>160</v>
      </c>
      <c r="K72" s="15"/>
      <c r="L72" s="15"/>
      <c r="M72" s="15"/>
      <c r="N72" s="15"/>
      <c r="O72" s="55"/>
      <c r="P72" s="83"/>
      <c r="Q72" s="89"/>
    </row>
    <row r="73" spans="1:17">
      <c r="A73" s="100" t="s">
        <v>29</v>
      </c>
      <c r="B73" s="101"/>
      <c r="C73" s="14">
        <v>2</v>
      </c>
      <c r="D73" s="14">
        <v>1.2</v>
      </c>
      <c r="E73" s="14">
        <v>0.8</v>
      </c>
      <c r="F73" s="14"/>
      <c r="G73" s="15" t="s">
        <v>27</v>
      </c>
      <c r="H73" s="15" t="s">
        <v>27</v>
      </c>
      <c r="I73" s="15">
        <v>100</v>
      </c>
      <c r="J73" s="15"/>
      <c r="K73" s="15">
        <v>62</v>
      </c>
      <c r="L73" s="15">
        <v>60</v>
      </c>
      <c r="M73" s="15">
        <v>30</v>
      </c>
      <c r="N73" s="15">
        <v>30</v>
      </c>
      <c r="O73" s="56">
        <v>2</v>
      </c>
      <c r="P73" s="83">
        <v>38</v>
      </c>
      <c r="Q73" s="89"/>
    </row>
    <row r="74" spans="1:17">
      <c r="A74" s="11" t="s">
        <v>41</v>
      </c>
      <c r="B74" s="102" t="s">
        <v>42</v>
      </c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89"/>
    </row>
    <row r="75" spans="1:17">
      <c r="A75" s="12" t="s">
        <v>19</v>
      </c>
      <c r="B75" s="48" t="s">
        <v>112</v>
      </c>
      <c r="C75" s="28">
        <v>2</v>
      </c>
      <c r="D75" s="14">
        <v>1.4</v>
      </c>
      <c r="E75" s="14">
        <v>0.6</v>
      </c>
      <c r="F75" s="14">
        <v>1.2</v>
      </c>
      <c r="G75" s="15" t="s">
        <v>20</v>
      </c>
      <c r="H75" s="15" t="s">
        <v>21</v>
      </c>
      <c r="I75" s="15">
        <v>60</v>
      </c>
      <c r="J75" s="18">
        <v>40</v>
      </c>
      <c r="K75" s="18">
        <v>41</v>
      </c>
      <c r="L75" s="15">
        <v>40</v>
      </c>
      <c r="M75" s="18">
        <v>15</v>
      </c>
      <c r="N75" s="18">
        <v>25</v>
      </c>
      <c r="O75" s="55">
        <v>1</v>
      </c>
      <c r="P75" s="83">
        <v>19</v>
      </c>
      <c r="Q75" s="89">
        <f t="shared" si="0"/>
        <v>30</v>
      </c>
    </row>
    <row r="76" spans="1:17">
      <c r="A76" s="47" t="s">
        <v>22</v>
      </c>
      <c r="B76" s="27" t="s">
        <v>86</v>
      </c>
      <c r="C76" s="28">
        <v>3</v>
      </c>
      <c r="D76" s="14">
        <v>1.8</v>
      </c>
      <c r="E76" s="14">
        <v>1.2</v>
      </c>
      <c r="F76" s="14">
        <v>0.6</v>
      </c>
      <c r="G76" s="15" t="s">
        <v>20</v>
      </c>
      <c r="H76" s="15" t="s">
        <v>21</v>
      </c>
      <c r="I76" s="15">
        <v>75</v>
      </c>
      <c r="J76" s="18"/>
      <c r="K76" s="18">
        <v>45</v>
      </c>
      <c r="L76" s="15">
        <v>45</v>
      </c>
      <c r="M76" s="18"/>
      <c r="N76" s="18">
        <v>45</v>
      </c>
      <c r="O76" s="56"/>
      <c r="P76" s="83">
        <v>30</v>
      </c>
      <c r="Q76" s="89">
        <f t="shared" si="0"/>
        <v>25</v>
      </c>
    </row>
    <row r="77" spans="1:17">
      <c r="A77" s="47" t="s">
        <v>24</v>
      </c>
      <c r="B77" s="27" t="s">
        <v>89</v>
      </c>
      <c r="C77" s="28">
        <v>7</v>
      </c>
      <c r="D77" s="14">
        <v>1</v>
      </c>
      <c r="E77" s="14">
        <v>6</v>
      </c>
      <c r="F77" s="14">
        <v>7</v>
      </c>
      <c r="G77" s="15"/>
      <c r="H77" s="15" t="s">
        <v>21</v>
      </c>
      <c r="I77" s="104" t="s">
        <v>66</v>
      </c>
      <c r="J77" s="105"/>
      <c r="K77" s="105"/>
      <c r="L77" s="105"/>
      <c r="M77" s="105"/>
      <c r="N77" s="105"/>
      <c r="O77" s="105"/>
      <c r="P77" s="105"/>
      <c r="Q77" s="89"/>
    </row>
    <row r="78" spans="1:17">
      <c r="A78" s="100" t="s">
        <v>26</v>
      </c>
      <c r="B78" s="101"/>
      <c r="C78" s="14">
        <f>SUM(C75:C77)</f>
        <v>12</v>
      </c>
      <c r="D78" s="14">
        <f>SUM(D75:D77)</f>
        <v>4.2</v>
      </c>
      <c r="E78" s="14">
        <f>SUM(E75:E77)</f>
        <v>7.8</v>
      </c>
      <c r="F78" s="14"/>
      <c r="G78" s="15" t="s">
        <v>27</v>
      </c>
      <c r="H78" s="15" t="s">
        <v>27</v>
      </c>
      <c r="I78" s="15">
        <f>SUM(I75:I76)</f>
        <v>135</v>
      </c>
      <c r="J78" s="15"/>
      <c r="K78" s="15">
        <f t="shared" ref="K78:P78" si="9">SUM(K75:K77)</f>
        <v>86</v>
      </c>
      <c r="L78" s="15">
        <f t="shared" si="9"/>
        <v>85</v>
      </c>
      <c r="M78" s="49">
        <f t="shared" si="9"/>
        <v>15</v>
      </c>
      <c r="N78" s="15">
        <f t="shared" si="9"/>
        <v>70</v>
      </c>
      <c r="O78" s="55">
        <f t="shared" si="9"/>
        <v>1</v>
      </c>
      <c r="P78" s="83">
        <f t="shared" si="9"/>
        <v>49</v>
      </c>
      <c r="Q78" s="89"/>
    </row>
    <row r="79" spans="1:17">
      <c r="A79" s="100" t="s">
        <v>28</v>
      </c>
      <c r="B79" s="101"/>
      <c r="C79" s="14"/>
      <c r="D79" s="14"/>
      <c r="E79" s="14"/>
      <c r="F79" s="14">
        <f>SUM(F75:F78)</f>
        <v>8.8000000000000007</v>
      </c>
      <c r="G79" s="15"/>
      <c r="H79" s="15"/>
      <c r="I79" s="15"/>
      <c r="J79" s="15">
        <f>SUM(J75:J76)</f>
        <v>40</v>
      </c>
      <c r="K79" s="15"/>
      <c r="L79" s="15"/>
      <c r="M79" s="15"/>
      <c r="N79" s="15"/>
      <c r="O79" s="55"/>
      <c r="P79" s="83"/>
      <c r="Q79" s="89"/>
    </row>
    <row r="80" spans="1:17">
      <c r="A80" s="100" t="s">
        <v>29</v>
      </c>
      <c r="B80" s="101"/>
      <c r="C80" s="14">
        <f>SUM(C78)</f>
        <v>12</v>
      </c>
      <c r="D80" s="14">
        <f>SUM(D78)</f>
        <v>4.2</v>
      </c>
      <c r="E80" s="14">
        <f>SUM(E78)</f>
        <v>7.8</v>
      </c>
      <c r="F80" s="14"/>
      <c r="G80" s="15" t="s">
        <v>27</v>
      </c>
      <c r="H80" s="15" t="s">
        <v>27</v>
      </c>
      <c r="I80" s="15">
        <f>SUM(I78)</f>
        <v>135</v>
      </c>
      <c r="J80" s="15"/>
      <c r="K80" s="15">
        <f t="shared" ref="K80:P80" si="10">SUM(K78)</f>
        <v>86</v>
      </c>
      <c r="L80" s="15">
        <f t="shared" si="10"/>
        <v>85</v>
      </c>
      <c r="M80" s="15">
        <f t="shared" si="10"/>
        <v>15</v>
      </c>
      <c r="N80" s="15">
        <f t="shared" si="10"/>
        <v>70</v>
      </c>
      <c r="O80" s="55">
        <f t="shared" si="10"/>
        <v>1</v>
      </c>
      <c r="P80" s="83">
        <f t="shared" si="10"/>
        <v>49</v>
      </c>
      <c r="Q80" s="89"/>
    </row>
    <row r="81" spans="1:17">
      <c r="A81" s="11" t="s">
        <v>35</v>
      </c>
      <c r="B81" s="102" t="s">
        <v>36</v>
      </c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89"/>
    </row>
    <row r="82" spans="1:17">
      <c r="A82" s="12" t="s">
        <v>19</v>
      </c>
      <c r="B82" s="21" t="s">
        <v>85</v>
      </c>
      <c r="C82" s="14">
        <v>0.5</v>
      </c>
      <c r="D82" s="29">
        <v>0.5</v>
      </c>
      <c r="E82" s="14"/>
      <c r="F82" s="14"/>
      <c r="G82" s="15" t="s">
        <v>20</v>
      </c>
      <c r="H82" s="15" t="s">
        <v>23</v>
      </c>
      <c r="I82" s="15">
        <v>4</v>
      </c>
      <c r="J82" s="24"/>
      <c r="K82" s="15">
        <v>4</v>
      </c>
      <c r="L82" s="15">
        <v>4</v>
      </c>
      <c r="M82" s="24">
        <v>4</v>
      </c>
      <c r="N82" s="56"/>
      <c r="O82" s="56"/>
      <c r="P82" s="83"/>
      <c r="Q82" s="89"/>
    </row>
    <row r="83" spans="1:17">
      <c r="A83" s="47" t="s">
        <v>22</v>
      </c>
      <c r="B83" s="21" t="s">
        <v>38</v>
      </c>
      <c r="C83" s="22">
        <v>0.25</v>
      </c>
      <c r="D83" s="23">
        <v>0.25</v>
      </c>
      <c r="E83" s="14"/>
      <c r="F83" s="14"/>
      <c r="G83" s="15" t="s">
        <v>20</v>
      </c>
      <c r="H83" s="15" t="s">
        <v>23</v>
      </c>
      <c r="I83" s="15">
        <v>2</v>
      </c>
      <c r="J83" s="24"/>
      <c r="K83" s="15">
        <v>2</v>
      </c>
      <c r="L83" s="15">
        <v>2</v>
      </c>
      <c r="M83" s="24">
        <v>2</v>
      </c>
      <c r="N83" s="55"/>
      <c r="O83" s="55"/>
      <c r="P83" s="83"/>
      <c r="Q83" s="89"/>
    </row>
    <row r="84" spans="1:17">
      <c r="A84" s="47" t="s">
        <v>24</v>
      </c>
      <c r="B84" s="21" t="s">
        <v>37</v>
      </c>
      <c r="C84" s="22">
        <v>0.25</v>
      </c>
      <c r="D84" s="23">
        <v>0.25</v>
      </c>
      <c r="E84" s="30"/>
      <c r="F84" s="14"/>
      <c r="G84" s="15" t="s">
        <v>20</v>
      </c>
      <c r="H84" s="15" t="s">
        <v>23</v>
      </c>
      <c r="I84" s="15">
        <v>2</v>
      </c>
      <c r="J84" s="24"/>
      <c r="K84" s="15">
        <v>2</v>
      </c>
      <c r="L84" s="15">
        <v>2</v>
      </c>
      <c r="M84" s="24">
        <v>2</v>
      </c>
      <c r="N84" s="55"/>
      <c r="O84" s="55"/>
      <c r="P84" s="83"/>
      <c r="Q84" s="89"/>
    </row>
    <row r="85" spans="1:17">
      <c r="A85" s="100" t="s">
        <v>26</v>
      </c>
      <c r="B85" s="112"/>
      <c r="C85" s="14">
        <f>SUM(C82:C84)</f>
        <v>1</v>
      </c>
      <c r="D85" s="14">
        <f>SUM(D82:D84)</f>
        <v>1</v>
      </c>
      <c r="E85" s="14"/>
      <c r="F85" s="14"/>
      <c r="G85" s="15"/>
      <c r="H85" s="15"/>
      <c r="I85" s="15">
        <f>SUM(I82:I84)</f>
        <v>8</v>
      </c>
      <c r="J85" s="15"/>
      <c r="K85" s="15">
        <f>SUM(K82:K84)</f>
        <v>8</v>
      </c>
      <c r="L85" s="15">
        <f>SUM(L82:L84)</f>
        <v>8</v>
      </c>
      <c r="M85" s="49">
        <f>SUM(M82:M84)</f>
        <v>8</v>
      </c>
      <c r="N85" s="56"/>
      <c r="O85" s="56"/>
      <c r="P85" s="83"/>
      <c r="Q85" s="89"/>
    </row>
    <row r="86" spans="1:17">
      <c r="A86" s="106" t="s">
        <v>46</v>
      </c>
      <c r="B86" s="107"/>
      <c r="C86" s="25">
        <f>SUM(C60,C71,C78,C85,)</f>
        <v>30</v>
      </c>
      <c r="D86" s="25">
        <v>12.7</v>
      </c>
      <c r="E86" s="25">
        <v>17.3</v>
      </c>
      <c r="F86" s="25">
        <f>SUM(F72,F79,)</f>
        <v>15.2</v>
      </c>
      <c r="G86" s="26" t="s">
        <v>27</v>
      </c>
      <c r="H86" s="26" t="s">
        <v>27</v>
      </c>
      <c r="I86" s="26">
        <f>SUM(I60,I71,I78,I85,)</f>
        <v>573</v>
      </c>
      <c r="J86" s="26">
        <f>SUM(J61,J72,J79,)</f>
        <v>230</v>
      </c>
      <c r="K86" s="26">
        <f>SUM(K60,K71,K78,K85,)</f>
        <v>373</v>
      </c>
      <c r="L86" s="53">
        <f>SUM(L60,L71,L78,L85,)</f>
        <v>363</v>
      </c>
      <c r="M86" s="58">
        <f>SUM(M60,M71,M78,M85,)</f>
        <v>128</v>
      </c>
      <c r="N86" s="58">
        <f>SUM(N60,N71,N78,N85,)</f>
        <v>235</v>
      </c>
      <c r="O86" s="58">
        <f>SUM(O60,O71,O80,)</f>
        <v>10</v>
      </c>
      <c r="P86" s="84">
        <f>SUM(P60,P71,P78,P85,)</f>
        <v>200</v>
      </c>
      <c r="Q86" s="89"/>
    </row>
    <row r="87" spans="1:17">
      <c r="A87" s="113" t="s">
        <v>49</v>
      </c>
      <c r="B87" s="114"/>
      <c r="C87" s="114"/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4"/>
      <c r="P87" s="114"/>
      <c r="Q87" s="89"/>
    </row>
    <row r="88" spans="1:17">
      <c r="A88" s="11" t="s">
        <v>17</v>
      </c>
      <c r="B88" s="102" t="s">
        <v>34</v>
      </c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89"/>
    </row>
    <row r="89" spans="1:17">
      <c r="A89" s="12" t="s">
        <v>19</v>
      </c>
      <c r="B89" s="27" t="s">
        <v>67</v>
      </c>
      <c r="C89" s="28">
        <v>2</v>
      </c>
      <c r="D89" s="14">
        <v>1.2</v>
      </c>
      <c r="E89" s="14">
        <v>0.8</v>
      </c>
      <c r="F89" s="14">
        <v>1.2</v>
      </c>
      <c r="G89" s="15" t="s">
        <v>32</v>
      </c>
      <c r="H89" s="15" t="s">
        <v>23</v>
      </c>
      <c r="I89" s="15">
        <v>50</v>
      </c>
      <c r="J89" s="15">
        <v>30</v>
      </c>
      <c r="K89" s="15">
        <v>31</v>
      </c>
      <c r="L89" s="15">
        <v>30</v>
      </c>
      <c r="M89" s="15">
        <v>15</v>
      </c>
      <c r="N89" s="15">
        <v>15</v>
      </c>
      <c r="O89" s="56">
        <v>1</v>
      </c>
      <c r="P89" s="83">
        <v>19</v>
      </c>
      <c r="Q89" s="89">
        <f t="shared" ref="Q89:Q100" si="11">I89/C89</f>
        <v>25</v>
      </c>
    </row>
    <row r="90" spans="1:17" ht="14.25" customHeight="1">
      <c r="A90" s="12" t="s">
        <v>22</v>
      </c>
      <c r="B90" s="71" t="s">
        <v>109</v>
      </c>
      <c r="C90" s="28">
        <v>2</v>
      </c>
      <c r="D90" s="14">
        <v>1.2</v>
      </c>
      <c r="E90" s="14">
        <v>0.8</v>
      </c>
      <c r="F90" s="14">
        <v>1.2</v>
      </c>
      <c r="G90" s="15" t="s">
        <v>20</v>
      </c>
      <c r="H90" s="15" t="s">
        <v>23</v>
      </c>
      <c r="I90" s="15">
        <v>50</v>
      </c>
      <c r="J90" s="15">
        <v>30</v>
      </c>
      <c r="K90" s="15">
        <v>31</v>
      </c>
      <c r="L90" s="15">
        <v>30</v>
      </c>
      <c r="M90" s="15">
        <v>15</v>
      </c>
      <c r="N90" s="15">
        <v>15</v>
      </c>
      <c r="O90" s="56">
        <v>1</v>
      </c>
      <c r="P90" s="83">
        <v>19</v>
      </c>
      <c r="Q90" s="89">
        <f t="shared" si="11"/>
        <v>25</v>
      </c>
    </row>
    <row r="91" spans="1:17">
      <c r="A91" s="12" t="s">
        <v>24</v>
      </c>
      <c r="B91" s="38" t="s">
        <v>69</v>
      </c>
      <c r="C91" s="28">
        <v>2</v>
      </c>
      <c r="D91" s="14">
        <v>1.2</v>
      </c>
      <c r="E91" s="14">
        <v>0.8</v>
      </c>
      <c r="F91" s="14">
        <v>1.2</v>
      </c>
      <c r="G91" s="15" t="s">
        <v>20</v>
      </c>
      <c r="H91" s="15" t="s">
        <v>23</v>
      </c>
      <c r="I91" s="15">
        <v>50</v>
      </c>
      <c r="J91" s="15">
        <v>30</v>
      </c>
      <c r="K91" s="15">
        <v>31</v>
      </c>
      <c r="L91" s="15">
        <v>30</v>
      </c>
      <c r="M91" s="15">
        <v>15</v>
      </c>
      <c r="N91" s="15">
        <v>15</v>
      </c>
      <c r="O91" s="56">
        <v>1</v>
      </c>
      <c r="P91" s="83">
        <v>19</v>
      </c>
      <c r="Q91" s="89">
        <f t="shared" si="11"/>
        <v>25</v>
      </c>
    </row>
    <row r="92" spans="1:17">
      <c r="A92" s="12" t="s">
        <v>25</v>
      </c>
      <c r="B92" s="13" t="s">
        <v>64</v>
      </c>
      <c r="C92" s="14">
        <v>2</v>
      </c>
      <c r="D92" s="14">
        <v>1.2</v>
      </c>
      <c r="E92" s="14">
        <v>0.8</v>
      </c>
      <c r="F92" s="14">
        <v>0.6</v>
      </c>
      <c r="G92" s="15" t="s">
        <v>20</v>
      </c>
      <c r="H92" s="15" t="s">
        <v>21</v>
      </c>
      <c r="I92" s="15">
        <v>50</v>
      </c>
      <c r="J92" s="15">
        <v>15</v>
      </c>
      <c r="K92" s="15">
        <v>31</v>
      </c>
      <c r="L92" s="15">
        <v>30</v>
      </c>
      <c r="M92" s="15">
        <v>15</v>
      </c>
      <c r="N92" s="15">
        <v>15</v>
      </c>
      <c r="O92" s="56">
        <v>1</v>
      </c>
      <c r="P92" s="83">
        <v>19</v>
      </c>
      <c r="Q92" s="89">
        <f t="shared" si="11"/>
        <v>25</v>
      </c>
    </row>
    <row r="93" spans="1:17">
      <c r="A93" s="12" t="s">
        <v>50</v>
      </c>
      <c r="B93" s="13" t="s">
        <v>64</v>
      </c>
      <c r="C93" s="14">
        <v>2</v>
      </c>
      <c r="D93" s="14">
        <v>1.2</v>
      </c>
      <c r="E93" s="14">
        <v>0.8</v>
      </c>
      <c r="F93" s="14">
        <v>0.6</v>
      </c>
      <c r="G93" s="15" t="s">
        <v>20</v>
      </c>
      <c r="H93" s="15" t="s">
        <v>21</v>
      </c>
      <c r="I93" s="15">
        <v>50</v>
      </c>
      <c r="J93" s="15">
        <v>15</v>
      </c>
      <c r="K93" s="15">
        <v>31</v>
      </c>
      <c r="L93" s="15">
        <v>30</v>
      </c>
      <c r="M93" s="15">
        <v>15</v>
      </c>
      <c r="N93" s="15">
        <v>15</v>
      </c>
      <c r="O93" s="56">
        <v>1</v>
      </c>
      <c r="P93" s="83">
        <v>19</v>
      </c>
      <c r="Q93" s="89">
        <f t="shared" si="11"/>
        <v>25</v>
      </c>
    </row>
    <row r="94" spans="1:17">
      <c r="A94" s="100" t="s">
        <v>26</v>
      </c>
      <c r="B94" s="101"/>
      <c r="C94" s="14">
        <f>SUM(C89:C93)</f>
        <v>10</v>
      </c>
      <c r="D94" s="14">
        <f>SUM(D89:D93)</f>
        <v>6</v>
      </c>
      <c r="E94" s="14">
        <f>SUM(E89:E93)</f>
        <v>4</v>
      </c>
      <c r="F94" s="14"/>
      <c r="G94" s="15" t="s">
        <v>27</v>
      </c>
      <c r="H94" s="15" t="s">
        <v>27</v>
      </c>
      <c r="I94" s="15">
        <f>SUM(I89:I93)</f>
        <v>250</v>
      </c>
      <c r="J94" s="15"/>
      <c r="K94" s="15">
        <f t="shared" ref="K94:P94" si="12">SUM(K89:K93)</f>
        <v>155</v>
      </c>
      <c r="L94" s="15">
        <f t="shared" si="12"/>
        <v>150</v>
      </c>
      <c r="M94" s="15">
        <f t="shared" si="12"/>
        <v>75</v>
      </c>
      <c r="N94" s="15">
        <f t="shared" si="12"/>
        <v>75</v>
      </c>
      <c r="O94" s="55">
        <f t="shared" si="12"/>
        <v>5</v>
      </c>
      <c r="P94" s="83">
        <f t="shared" si="12"/>
        <v>95</v>
      </c>
      <c r="Q94" s="89"/>
    </row>
    <row r="95" spans="1:17">
      <c r="A95" s="100" t="s">
        <v>28</v>
      </c>
      <c r="B95" s="101"/>
      <c r="C95" s="14"/>
      <c r="D95" s="14"/>
      <c r="E95" s="14"/>
      <c r="F95" s="14">
        <f>SUM(F89:F94)</f>
        <v>4.7999999999999989</v>
      </c>
      <c r="G95" s="15"/>
      <c r="H95" s="15"/>
      <c r="I95" s="15"/>
      <c r="J95" s="15">
        <f>SUM(J89:J94)</f>
        <v>120</v>
      </c>
      <c r="K95" s="15"/>
      <c r="L95" s="15"/>
      <c r="M95" s="15"/>
      <c r="N95" s="15"/>
      <c r="O95" s="55"/>
      <c r="P95" s="83"/>
      <c r="Q95" s="89"/>
    </row>
    <row r="96" spans="1:17">
      <c r="A96" s="100" t="s">
        <v>29</v>
      </c>
      <c r="B96" s="101"/>
      <c r="C96" s="14">
        <v>4</v>
      </c>
      <c r="D96" s="14">
        <v>2.4</v>
      </c>
      <c r="E96" s="14">
        <v>1.6</v>
      </c>
      <c r="F96" s="14"/>
      <c r="G96" s="15" t="s">
        <v>27</v>
      </c>
      <c r="H96" s="15" t="s">
        <v>27</v>
      </c>
      <c r="I96" s="15">
        <v>100</v>
      </c>
      <c r="J96" s="15"/>
      <c r="K96" s="15">
        <v>62</v>
      </c>
      <c r="L96" s="15">
        <v>60</v>
      </c>
      <c r="M96" s="15">
        <v>30</v>
      </c>
      <c r="N96" s="15">
        <v>30</v>
      </c>
      <c r="O96" s="55">
        <v>2</v>
      </c>
      <c r="P96" s="83">
        <v>38</v>
      </c>
      <c r="Q96" s="89"/>
    </row>
    <row r="97" spans="1:17">
      <c r="A97" s="11" t="s">
        <v>30</v>
      </c>
      <c r="B97" s="102" t="s">
        <v>42</v>
      </c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89"/>
    </row>
    <row r="98" spans="1:17" ht="25.5">
      <c r="A98" s="12" t="s">
        <v>19</v>
      </c>
      <c r="B98" s="71" t="s">
        <v>113</v>
      </c>
      <c r="C98" s="28">
        <v>2</v>
      </c>
      <c r="D98" s="14">
        <v>1.4</v>
      </c>
      <c r="E98" s="14">
        <v>0.6</v>
      </c>
      <c r="F98" s="14">
        <v>1.2</v>
      </c>
      <c r="G98" s="15" t="s">
        <v>20</v>
      </c>
      <c r="H98" s="15" t="s">
        <v>21</v>
      </c>
      <c r="I98" s="15">
        <v>60</v>
      </c>
      <c r="J98" s="18">
        <v>30</v>
      </c>
      <c r="K98" s="18">
        <v>41</v>
      </c>
      <c r="L98" s="15">
        <v>40</v>
      </c>
      <c r="M98" s="18">
        <v>15</v>
      </c>
      <c r="N98" s="18">
        <v>25</v>
      </c>
      <c r="O98" s="55">
        <v>1</v>
      </c>
      <c r="P98" s="83">
        <v>19</v>
      </c>
      <c r="Q98" s="89">
        <f t="shared" si="11"/>
        <v>30</v>
      </c>
    </row>
    <row r="99" spans="1:17">
      <c r="A99" s="12" t="s">
        <v>22</v>
      </c>
      <c r="B99" s="48" t="s">
        <v>114</v>
      </c>
      <c r="C99" s="14">
        <v>2</v>
      </c>
      <c r="D99" s="14">
        <v>1.2</v>
      </c>
      <c r="E99" s="14">
        <v>0.8</v>
      </c>
      <c r="F99" s="14">
        <v>1.2</v>
      </c>
      <c r="G99" s="15" t="s">
        <v>20</v>
      </c>
      <c r="H99" s="15" t="s">
        <v>21</v>
      </c>
      <c r="I99" s="15">
        <v>60</v>
      </c>
      <c r="J99" s="18">
        <v>30</v>
      </c>
      <c r="K99" s="18">
        <v>36</v>
      </c>
      <c r="L99" s="15">
        <v>35</v>
      </c>
      <c r="M99" s="18">
        <v>15</v>
      </c>
      <c r="N99" s="18">
        <v>20</v>
      </c>
      <c r="O99" s="55">
        <v>1</v>
      </c>
      <c r="P99" s="83">
        <v>24</v>
      </c>
      <c r="Q99" s="89">
        <f t="shared" si="11"/>
        <v>30</v>
      </c>
    </row>
    <row r="100" spans="1:17">
      <c r="A100" s="47" t="s">
        <v>24</v>
      </c>
      <c r="B100" s="27" t="s">
        <v>86</v>
      </c>
      <c r="C100" s="28">
        <v>3</v>
      </c>
      <c r="D100" s="14">
        <v>1.8</v>
      </c>
      <c r="E100" s="14">
        <v>1.2</v>
      </c>
      <c r="F100" s="14">
        <v>0.6</v>
      </c>
      <c r="G100" s="15" t="s">
        <v>20</v>
      </c>
      <c r="H100" s="15" t="s">
        <v>21</v>
      </c>
      <c r="I100" s="15">
        <v>75</v>
      </c>
      <c r="J100" s="18"/>
      <c r="K100" s="18">
        <v>45</v>
      </c>
      <c r="L100" s="15">
        <v>45</v>
      </c>
      <c r="M100" s="18"/>
      <c r="N100" s="18">
        <v>45</v>
      </c>
      <c r="O100" s="56"/>
      <c r="P100" s="83">
        <v>30</v>
      </c>
      <c r="Q100" s="89">
        <f t="shared" si="11"/>
        <v>25</v>
      </c>
    </row>
    <row r="101" spans="1:17">
      <c r="A101" s="47" t="s">
        <v>25</v>
      </c>
      <c r="B101" s="27" t="s">
        <v>89</v>
      </c>
      <c r="C101" s="28">
        <v>13</v>
      </c>
      <c r="D101" s="14">
        <v>3</v>
      </c>
      <c r="E101" s="14">
        <v>10</v>
      </c>
      <c r="F101" s="14">
        <v>13</v>
      </c>
      <c r="G101" s="15"/>
      <c r="H101" s="15" t="s">
        <v>21</v>
      </c>
      <c r="I101" s="104" t="s">
        <v>66</v>
      </c>
      <c r="J101" s="105"/>
      <c r="K101" s="105"/>
      <c r="L101" s="105"/>
      <c r="M101" s="105"/>
      <c r="N101" s="105"/>
      <c r="O101" s="105"/>
      <c r="P101" s="105"/>
      <c r="Q101" s="89"/>
    </row>
    <row r="102" spans="1:17">
      <c r="A102" s="47" t="s">
        <v>50</v>
      </c>
      <c r="B102" s="27" t="s">
        <v>65</v>
      </c>
      <c r="C102" s="104" t="s">
        <v>66</v>
      </c>
      <c r="D102" s="105"/>
      <c r="E102" s="105"/>
      <c r="F102" s="105"/>
      <c r="G102" s="105"/>
      <c r="H102" s="105"/>
      <c r="I102" s="105"/>
      <c r="J102" s="105"/>
      <c r="K102" s="105"/>
      <c r="L102" s="105"/>
      <c r="M102" s="105"/>
      <c r="N102" s="105"/>
      <c r="O102" s="105"/>
      <c r="P102" s="105"/>
      <c r="Q102" s="89"/>
    </row>
    <row r="103" spans="1:17">
      <c r="A103" s="100" t="s">
        <v>26</v>
      </c>
      <c r="B103" s="101"/>
      <c r="C103" s="14">
        <f>SUM(C98:C101)</f>
        <v>20</v>
      </c>
      <c r="D103" s="14">
        <f>SUM(D98:D101)</f>
        <v>7.3999999999999995</v>
      </c>
      <c r="E103" s="14">
        <f>SUM(E98:E101)</f>
        <v>12.6</v>
      </c>
      <c r="F103" s="14"/>
      <c r="G103" s="15" t="s">
        <v>27</v>
      </c>
      <c r="H103" s="15" t="s">
        <v>27</v>
      </c>
      <c r="I103" s="15">
        <f>SUM(I98:I100)</f>
        <v>195</v>
      </c>
      <c r="J103" s="15"/>
      <c r="K103" s="15">
        <f>SUM(K98:K100)</f>
        <v>122</v>
      </c>
      <c r="L103" s="15">
        <f>SUM(L98:L100)</f>
        <v>120</v>
      </c>
      <c r="M103" s="15">
        <f>SUM(M98:M100)</f>
        <v>30</v>
      </c>
      <c r="N103" s="15">
        <f>SUM(N98:N100)</f>
        <v>90</v>
      </c>
      <c r="O103" s="55">
        <f>SUM(O98:O101)</f>
        <v>2</v>
      </c>
      <c r="P103" s="83">
        <f>SUM(P98:P101)</f>
        <v>73</v>
      </c>
      <c r="Q103" s="89"/>
    </row>
    <row r="104" spans="1:17">
      <c r="A104" s="100" t="s">
        <v>28</v>
      </c>
      <c r="B104" s="101"/>
      <c r="C104" s="14"/>
      <c r="D104" s="14"/>
      <c r="E104" s="14"/>
      <c r="F104" s="14">
        <f>SUM(F98:F101)</f>
        <v>16</v>
      </c>
      <c r="G104" s="15"/>
      <c r="H104" s="15"/>
      <c r="I104" s="15"/>
      <c r="J104" s="15">
        <f>SUM(J98:J100)</f>
        <v>60</v>
      </c>
      <c r="K104" s="15"/>
      <c r="L104" s="15"/>
      <c r="M104" s="15"/>
      <c r="N104" s="15"/>
      <c r="O104" s="55"/>
      <c r="P104" s="83"/>
      <c r="Q104" s="89"/>
    </row>
    <row r="105" spans="1:17">
      <c r="A105" s="100" t="s">
        <v>29</v>
      </c>
      <c r="B105" s="101"/>
      <c r="C105" s="14">
        <v>20</v>
      </c>
      <c r="D105" s="14">
        <f>SUM(D103)</f>
        <v>7.3999999999999995</v>
      </c>
      <c r="E105" s="14">
        <f>SUM(E103)</f>
        <v>12.6</v>
      </c>
      <c r="F105" s="14"/>
      <c r="G105" s="15" t="s">
        <v>27</v>
      </c>
      <c r="H105" s="15" t="s">
        <v>27</v>
      </c>
      <c r="I105" s="15">
        <f>SUM(I103)</f>
        <v>195</v>
      </c>
      <c r="J105" s="15"/>
      <c r="K105" s="15">
        <f t="shared" ref="K105:P105" si="13">SUM(K103)</f>
        <v>122</v>
      </c>
      <c r="L105" s="15">
        <f t="shared" si="13"/>
        <v>120</v>
      </c>
      <c r="M105" s="15">
        <f t="shared" si="13"/>
        <v>30</v>
      </c>
      <c r="N105" s="15">
        <f t="shared" si="13"/>
        <v>90</v>
      </c>
      <c r="O105" s="56">
        <f t="shared" si="13"/>
        <v>2</v>
      </c>
      <c r="P105" s="83">
        <f t="shared" si="13"/>
        <v>73</v>
      </c>
      <c r="Q105" s="89"/>
    </row>
    <row r="106" spans="1:17">
      <c r="A106" s="106" t="s">
        <v>51</v>
      </c>
      <c r="B106" s="107"/>
      <c r="C106" s="25">
        <f>SUM(C94,C103,)</f>
        <v>30</v>
      </c>
      <c r="D106" s="25">
        <v>13.8</v>
      </c>
      <c r="E106" s="25">
        <v>16.2</v>
      </c>
      <c r="F106" s="25">
        <f>SUM(F95,F104,)</f>
        <v>20.799999999999997</v>
      </c>
      <c r="G106" s="26" t="s">
        <v>27</v>
      </c>
      <c r="H106" s="26" t="s">
        <v>27</v>
      </c>
      <c r="I106" s="26">
        <f>SUM(I94,I103,)</f>
        <v>445</v>
      </c>
      <c r="J106" s="26">
        <f>SUM(J95,J104,)</f>
        <v>180</v>
      </c>
      <c r="K106" s="26">
        <f t="shared" ref="K106:P106" si="14">SUM(K94,K103,)</f>
        <v>277</v>
      </c>
      <c r="L106" s="26">
        <f t="shared" si="14"/>
        <v>270</v>
      </c>
      <c r="M106" s="26">
        <f t="shared" si="14"/>
        <v>105</v>
      </c>
      <c r="N106" s="26">
        <f t="shared" si="14"/>
        <v>165</v>
      </c>
      <c r="O106" s="59">
        <f t="shared" si="14"/>
        <v>7</v>
      </c>
      <c r="P106" s="84">
        <f t="shared" si="14"/>
        <v>168</v>
      </c>
      <c r="Q106" s="89"/>
    </row>
    <row r="107" spans="1:17">
      <c r="A107" s="108" t="s">
        <v>52</v>
      </c>
      <c r="B107" s="109"/>
      <c r="C107" s="61">
        <v>60</v>
      </c>
      <c r="D107" s="61">
        <v>26.5</v>
      </c>
      <c r="E107" s="61">
        <v>33.5</v>
      </c>
      <c r="F107" s="62">
        <f>SUM(F86,F106,)</f>
        <v>36</v>
      </c>
      <c r="G107" s="63" t="s">
        <v>27</v>
      </c>
      <c r="H107" s="63" t="s">
        <v>27</v>
      </c>
      <c r="I107" s="64">
        <f t="shared" ref="I107:P107" si="15">SUM(I86,I106,)</f>
        <v>1018</v>
      </c>
      <c r="J107" s="63">
        <f t="shared" si="15"/>
        <v>410</v>
      </c>
      <c r="K107" s="63">
        <f t="shared" si="15"/>
        <v>650</v>
      </c>
      <c r="L107" s="64">
        <f t="shared" si="15"/>
        <v>633</v>
      </c>
      <c r="M107" s="63">
        <f t="shared" si="15"/>
        <v>233</v>
      </c>
      <c r="N107" s="63">
        <f t="shared" si="15"/>
        <v>400</v>
      </c>
      <c r="O107" s="66">
        <f t="shared" si="15"/>
        <v>17</v>
      </c>
      <c r="P107" s="85">
        <f t="shared" si="15"/>
        <v>368</v>
      </c>
      <c r="Q107" s="89"/>
    </row>
    <row r="108" spans="1:17">
      <c r="A108" s="110" t="s">
        <v>70</v>
      </c>
      <c r="B108" s="111"/>
      <c r="C108" s="34">
        <f>SUM(C53,C86,C106,)</f>
        <v>90</v>
      </c>
      <c r="D108" s="34">
        <v>45.3</v>
      </c>
      <c r="E108" s="34">
        <v>44.7</v>
      </c>
      <c r="F108" s="25"/>
      <c r="G108" s="35" t="s">
        <v>27</v>
      </c>
      <c r="H108" s="35" t="s">
        <v>27</v>
      </c>
      <c r="I108" s="26">
        <f>SUM(I54,I107,)</f>
        <v>1646</v>
      </c>
      <c r="J108" s="35"/>
      <c r="K108" s="35">
        <f>SUM(K54,K107,)</f>
        <v>1049</v>
      </c>
      <c r="L108" s="26">
        <f>SUM(L53,L86,L106)</f>
        <v>1021</v>
      </c>
      <c r="M108" s="35">
        <f>SUM(M53,M86,M106)</f>
        <v>346</v>
      </c>
      <c r="N108" s="35">
        <f>SUM(N53,N86,N106)</f>
        <v>675</v>
      </c>
      <c r="O108" s="59">
        <f>SUM(O54,O107,)</f>
        <v>28</v>
      </c>
      <c r="P108" s="84">
        <f>SUM(P54,P107,)</f>
        <v>597</v>
      </c>
      <c r="Q108" s="89"/>
    </row>
    <row r="109" spans="1:17">
      <c r="A109" s="100" t="s">
        <v>28</v>
      </c>
      <c r="B109" s="101"/>
      <c r="C109" s="14"/>
      <c r="D109" s="14"/>
      <c r="E109" s="14"/>
      <c r="F109" s="67">
        <f>SUM(F54,F107,)</f>
        <v>47.1</v>
      </c>
      <c r="G109" s="15"/>
      <c r="H109" s="15"/>
      <c r="I109" s="15"/>
      <c r="J109" s="68">
        <f>SUM(J54,J107,)</f>
        <v>685</v>
      </c>
      <c r="K109" s="15"/>
      <c r="L109" s="15"/>
      <c r="M109" s="15"/>
      <c r="N109" s="15"/>
      <c r="O109" s="54"/>
      <c r="P109" s="83"/>
      <c r="Q109" s="89"/>
    </row>
    <row r="110" spans="1:17">
      <c r="A110" s="94" t="s">
        <v>71</v>
      </c>
      <c r="B110" s="95"/>
      <c r="C110" s="33">
        <f>SUM(C26,C39,C46,C52,C62,C73,C80,C96,C105,)</f>
        <v>57</v>
      </c>
      <c r="D110" s="33">
        <f>SUM(D26,D32,D39,D46,D52,D62,D73,D80,D96,D105,)</f>
        <v>27.399999999999995</v>
      </c>
      <c r="E110" s="33">
        <f>SUM(E26,E32,E39,E46,E52,E62,E73,E80,E96,E105,)</f>
        <v>29.6</v>
      </c>
      <c r="F110" s="33"/>
      <c r="G110" s="31" t="s">
        <v>27</v>
      </c>
      <c r="H110" s="31" t="s">
        <v>27</v>
      </c>
      <c r="I110" s="31">
        <f>SUM(I26,I32,I39,I46,I62,I73,I80,I96,I105,)</f>
        <v>905</v>
      </c>
      <c r="J110" s="31"/>
      <c r="K110" s="31">
        <f>SUM(K26,K32,K39,K46,K52,K62,K73,K80,K96,K105,)</f>
        <v>580</v>
      </c>
      <c r="L110" s="31">
        <f>SUM(L26,L32,L39,L46,L52,L62,L73,L80,L96,L105,)</f>
        <v>570</v>
      </c>
      <c r="M110" s="31">
        <f>SUM(M26,M32,M39,M46,M52,M62,M73,M80,M96,M105)</f>
        <v>195</v>
      </c>
      <c r="N110" s="31">
        <f>SUM(N26,N32,N39,N46,N52,N62,N73,N80,N96,N105,)</f>
        <v>375</v>
      </c>
      <c r="O110" s="60">
        <f>SUM(O26,O32,O39,O46,O52,O62,O73,O80,O96,O105,)</f>
        <v>10</v>
      </c>
      <c r="P110" s="86">
        <f>SUM(P26,P32,P39,P46,P52,P62,P73,P80,P96,P105,)</f>
        <v>325</v>
      </c>
      <c r="Q110" s="89"/>
    </row>
    <row r="114" spans="1:8">
      <c r="A114" s="96" t="s">
        <v>124</v>
      </c>
      <c r="B114" s="96"/>
      <c r="C114" s="96"/>
      <c r="D114" s="96"/>
      <c r="E114" s="96"/>
      <c r="F114" s="96"/>
      <c r="G114" s="96"/>
      <c r="H114" s="96"/>
    </row>
    <row r="115" spans="1:8" ht="15">
      <c r="A115" s="70" t="s">
        <v>19</v>
      </c>
      <c r="B115" s="97" t="s">
        <v>99</v>
      </c>
      <c r="C115" s="98"/>
      <c r="D115" s="99"/>
      <c r="E115" s="69"/>
      <c r="F115" s="69"/>
      <c r="G115" s="69"/>
      <c r="H115" s="69"/>
    </row>
    <row r="116" spans="1:8">
      <c r="A116" s="76" t="s">
        <v>22</v>
      </c>
      <c r="B116" s="97" t="s">
        <v>72</v>
      </c>
      <c r="C116" s="98"/>
      <c r="D116" s="99"/>
    </row>
    <row r="117" spans="1:8">
      <c r="A117" s="76" t="s">
        <v>24</v>
      </c>
      <c r="B117" s="97" t="s">
        <v>74</v>
      </c>
      <c r="C117" s="98"/>
      <c r="D117" s="99"/>
    </row>
    <row r="118" spans="1:8">
      <c r="A118" s="76" t="s">
        <v>25</v>
      </c>
      <c r="B118" s="93" t="s">
        <v>101</v>
      </c>
      <c r="C118" s="93"/>
      <c r="D118" s="93"/>
    </row>
    <row r="119" spans="1:8">
      <c r="A119" s="76" t="s">
        <v>50</v>
      </c>
      <c r="B119" s="90" t="s">
        <v>118</v>
      </c>
      <c r="C119" s="91"/>
      <c r="D119" s="92"/>
    </row>
    <row r="120" spans="1:8">
      <c r="A120" s="76" t="s">
        <v>115</v>
      </c>
      <c r="B120" s="93" t="s">
        <v>116</v>
      </c>
      <c r="C120" s="93"/>
      <c r="D120" s="93"/>
    </row>
  </sheetData>
  <mergeCells count="89">
    <mergeCell ref="A2:P2"/>
    <mergeCell ref="A3:P3"/>
    <mergeCell ref="A12:A16"/>
    <mergeCell ref="B12:B16"/>
    <mergeCell ref="C12:F12"/>
    <mergeCell ref="G12:G16"/>
    <mergeCell ref="H12:H16"/>
    <mergeCell ref="I12:P12"/>
    <mergeCell ref="L14:N14"/>
    <mergeCell ref="O14:O16"/>
    <mergeCell ref="R12:R16"/>
    <mergeCell ref="C13:C16"/>
    <mergeCell ref="D13:D16"/>
    <mergeCell ref="E13:E16"/>
    <mergeCell ref="F13:F16"/>
    <mergeCell ref="I13:I16"/>
    <mergeCell ref="J13:J16"/>
    <mergeCell ref="K13:O13"/>
    <mergeCell ref="P13:P16"/>
    <mergeCell ref="K14:K16"/>
    <mergeCell ref="Q12:Q16"/>
    <mergeCell ref="A30:B30"/>
    <mergeCell ref="L15:L16"/>
    <mergeCell ref="M15:M16"/>
    <mergeCell ref="N15:N16"/>
    <mergeCell ref="A17:P17"/>
    <mergeCell ref="A18:P18"/>
    <mergeCell ref="A19:P19"/>
    <mergeCell ref="B20:P20"/>
    <mergeCell ref="A24:B24"/>
    <mergeCell ref="A25:B25"/>
    <mergeCell ref="A26:B26"/>
    <mergeCell ref="B27:P27"/>
    <mergeCell ref="A50:B50"/>
    <mergeCell ref="A31:B31"/>
    <mergeCell ref="A32:B32"/>
    <mergeCell ref="B33:P33"/>
    <mergeCell ref="A37:B37"/>
    <mergeCell ref="A38:B38"/>
    <mergeCell ref="A39:B39"/>
    <mergeCell ref="B40:P40"/>
    <mergeCell ref="A44:B44"/>
    <mergeCell ref="A45:B45"/>
    <mergeCell ref="A46:B46"/>
    <mergeCell ref="B47:P47"/>
    <mergeCell ref="A72:B72"/>
    <mergeCell ref="B51:L51"/>
    <mergeCell ref="A53:B53"/>
    <mergeCell ref="A54:B54"/>
    <mergeCell ref="B55:P55"/>
    <mergeCell ref="A56:P56"/>
    <mergeCell ref="B57:P57"/>
    <mergeCell ref="A60:B60"/>
    <mergeCell ref="A61:B61"/>
    <mergeCell ref="A62:B62"/>
    <mergeCell ref="B63:P63"/>
    <mergeCell ref="A71:B71"/>
    <mergeCell ref="A94:B94"/>
    <mergeCell ref="A73:B73"/>
    <mergeCell ref="B74:P74"/>
    <mergeCell ref="I77:P77"/>
    <mergeCell ref="A78:B78"/>
    <mergeCell ref="A79:B79"/>
    <mergeCell ref="A80:B80"/>
    <mergeCell ref="B81:P81"/>
    <mergeCell ref="A85:B85"/>
    <mergeCell ref="A86:B86"/>
    <mergeCell ref="A87:P87"/>
    <mergeCell ref="B88:P88"/>
    <mergeCell ref="A109:B109"/>
    <mergeCell ref="A95:B95"/>
    <mergeCell ref="A96:B96"/>
    <mergeCell ref="B97:P97"/>
    <mergeCell ref="I101:P101"/>
    <mergeCell ref="C102:P102"/>
    <mergeCell ref="A103:B103"/>
    <mergeCell ref="A104:B104"/>
    <mergeCell ref="A105:B105"/>
    <mergeCell ref="A106:B106"/>
    <mergeCell ref="A107:B107"/>
    <mergeCell ref="A108:B108"/>
    <mergeCell ref="B119:D119"/>
    <mergeCell ref="B120:D120"/>
    <mergeCell ref="A110:B110"/>
    <mergeCell ref="A114:H114"/>
    <mergeCell ref="B115:D115"/>
    <mergeCell ref="B116:D116"/>
    <mergeCell ref="B117:D117"/>
    <mergeCell ref="B118:D118"/>
  </mergeCells>
  <printOptions horizontalCentered="1"/>
  <pageMargins left="0.19685039370078741" right="0.11811023622047245" top="0.55118110236220474" bottom="0.86614173228346458" header="0.94488188976377963" footer="1.0629921259842521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20"/>
  <sheetViews>
    <sheetView showGridLines="0" zoomScaleNormal="100" zoomScaleSheetLayoutView="100" zoomScalePageLayoutView="55" workbookViewId="0"/>
  </sheetViews>
  <sheetFormatPr defaultColWidth="8.85546875" defaultRowHeight="12.75"/>
  <cols>
    <col min="1" max="1" width="3.140625" style="1" customWidth="1"/>
    <col min="2" max="2" width="43.85546875" customWidth="1"/>
    <col min="3" max="3" width="8" style="2" customWidth="1"/>
    <col min="4" max="4" width="10.7109375" style="2" customWidth="1"/>
    <col min="5" max="5" width="8" style="2" customWidth="1"/>
    <col min="6" max="6" width="9" style="2" customWidth="1"/>
    <col min="7" max="7" width="8" customWidth="1"/>
    <col min="8" max="8" width="10" customWidth="1"/>
    <col min="9" max="9" width="12.42578125" customWidth="1"/>
    <col min="10" max="10" width="13.140625" customWidth="1"/>
    <col min="11" max="11" width="7.28515625" customWidth="1"/>
    <col min="12" max="12" width="6" customWidth="1"/>
    <col min="13" max="13" width="5" customWidth="1"/>
    <col min="14" max="14" width="6" customWidth="1"/>
    <col min="15" max="15" width="4.42578125" customWidth="1"/>
    <col min="16" max="16" width="9.42578125" style="3" customWidth="1"/>
    <col min="17" max="18" width="5.7109375" customWidth="1"/>
  </cols>
  <sheetData>
    <row r="1" spans="1:18">
      <c r="A1" s="4"/>
      <c r="B1" s="72"/>
      <c r="D1" s="5"/>
      <c r="E1" s="5"/>
      <c r="F1" s="5"/>
      <c r="G1" s="72"/>
      <c r="H1" s="72"/>
      <c r="I1" s="72"/>
      <c r="J1" s="72"/>
      <c r="K1" s="72"/>
      <c r="L1" s="72"/>
      <c r="M1" s="72"/>
      <c r="N1" s="72"/>
      <c r="O1" s="72"/>
      <c r="P1" s="6"/>
      <c r="Q1" s="72"/>
      <c r="R1" s="72"/>
    </row>
    <row r="2" spans="1:18" ht="15.75">
      <c r="A2" s="145" t="s">
        <v>0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72"/>
      <c r="R2" s="72"/>
    </row>
    <row r="3" spans="1:18" ht="15.75">
      <c r="A3" s="145" t="s">
        <v>122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72"/>
      <c r="R3" s="72"/>
    </row>
    <row r="4" spans="1:18" ht="15.75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2"/>
      <c r="R4" s="72"/>
    </row>
    <row r="5" spans="1:18" ht="15.75">
      <c r="A5" s="7"/>
      <c r="B5" s="73"/>
      <c r="C5" s="8"/>
      <c r="D5" s="8"/>
      <c r="E5" s="8"/>
      <c r="F5" s="8"/>
      <c r="G5" s="73"/>
      <c r="H5" s="73"/>
      <c r="I5" s="73"/>
      <c r="J5" s="82"/>
      <c r="K5" s="8"/>
      <c r="L5" s="8" t="s">
        <v>129</v>
      </c>
      <c r="M5" s="8"/>
      <c r="N5" s="82"/>
      <c r="O5" s="73"/>
      <c r="P5" s="73"/>
      <c r="Q5" s="72"/>
      <c r="R5" s="72"/>
    </row>
    <row r="6" spans="1:18">
      <c r="A6" s="4"/>
      <c r="B6" s="1" t="s">
        <v>1</v>
      </c>
      <c r="C6" s="45"/>
      <c r="D6" s="9"/>
      <c r="E6" s="9"/>
      <c r="F6" s="9"/>
      <c r="G6" s="6"/>
      <c r="H6" s="6"/>
      <c r="I6" s="6"/>
      <c r="J6" s="6"/>
      <c r="K6" s="6"/>
      <c r="L6" s="6"/>
      <c r="M6" s="6"/>
      <c r="N6" s="6"/>
      <c r="O6" s="6"/>
      <c r="P6" s="6"/>
      <c r="Q6" s="72"/>
      <c r="R6" s="72"/>
    </row>
    <row r="7" spans="1:18">
      <c r="A7" s="4"/>
      <c r="B7" t="s">
        <v>2</v>
      </c>
      <c r="D7" s="5"/>
      <c r="E7" s="5"/>
      <c r="F7" s="5"/>
      <c r="G7" s="72"/>
      <c r="H7" s="72"/>
      <c r="I7" s="72"/>
      <c r="J7" s="72"/>
      <c r="K7" s="72"/>
      <c r="L7" s="72"/>
      <c r="M7" s="72"/>
      <c r="N7" s="72"/>
      <c r="O7" s="72"/>
      <c r="P7" s="6"/>
      <c r="Q7" s="72"/>
      <c r="R7" s="72"/>
    </row>
    <row r="8" spans="1:18">
      <c r="A8" s="4"/>
      <c r="B8" t="s">
        <v>53</v>
      </c>
      <c r="D8" s="5"/>
      <c r="E8" s="5"/>
      <c r="F8" s="5"/>
      <c r="G8" s="72"/>
      <c r="H8" s="72"/>
      <c r="I8" s="72"/>
      <c r="J8" s="72"/>
      <c r="K8" s="72"/>
      <c r="L8" s="72"/>
      <c r="M8" s="72"/>
      <c r="N8" s="72"/>
      <c r="O8" s="72"/>
      <c r="P8" s="6"/>
      <c r="Q8" s="72"/>
      <c r="R8" s="72"/>
    </row>
    <row r="9" spans="1:18">
      <c r="A9" s="4"/>
      <c r="B9" t="s">
        <v>54</v>
      </c>
      <c r="D9" s="5"/>
      <c r="E9" s="5"/>
      <c r="F9" s="5"/>
      <c r="G9" s="72"/>
      <c r="H9" s="72"/>
      <c r="I9" s="72"/>
      <c r="J9" s="72"/>
      <c r="K9" s="72"/>
      <c r="L9" s="72"/>
      <c r="M9" s="72"/>
      <c r="N9" s="72"/>
      <c r="O9" s="72"/>
      <c r="P9" s="6"/>
      <c r="Q9" s="72"/>
      <c r="R9" s="72"/>
    </row>
    <row r="10" spans="1:18">
      <c r="A10" s="4"/>
      <c r="B10" t="s">
        <v>3</v>
      </c>
      <c r="C10" s="46"/>
      <c r="D10" s="46"/>
      <c r="E10" s="5"/>
      <c r="F10" s="5"/>
      <c r="G10" s="72"/>
      <c r="H10" s="72"/>
      <c r="I10" s="72"/>
      <c r="J10" s="72"/>
      <c r="K10" s="72"/>
      <c r="L10" s="72"/>
      <c r="M10" s="72"/>
      <c r="N10" s="72"/>
      <c r="O10" s="72"/>
      <c r="P10" s="6"/>
      <c r="Q10" s="72"/>
      <c r="R10" s="72"/>
    </row>
    <row r="11" spans="1:18">
      <c r="A11" s="4"/>
      <c r="B11" s="10"/>
      <c r="E11" s="5"/>
      <c r="F11" s="5"/>
      <c r="G11" s="72"/>
      <c r="H11" s="72"/>
      <c r="I11" s="72"/>
      <c r="J11" s="72"/>
      <c r="K11" s="72"/>
      <c r="L11" s="72"/>
      <c r="M11" s="72"/>
      <c r="N11" s="72"/>
      <c r="O11" s="72"/>
      <c r="P11" s="6"/>
      <c r="Q11" s="72"/>
      <c r="R11" s="72"/>
    </row>
    <row r="12" spans="1:18" ht="12.75" customHeight="1">
      <c r="A12" s="146" t="s">
        <v>4</v>
      </c>
      <c r="B12" s="149" t="s">
        <v>5</v>
      </c>
      <c r="C12" s="152" t="s">
        <v>6</v>
      </c>
      <c r="D12" s="153"/>
      <c r="E12" s="153"/>
      <c r="F12" s="154"/>
      <c r="G12" s="155" t="s">
        <v>7</v>
      </c>
      <c r="H12" s="158" t="s">
        <v>8</v>
      </c>
      <c r="I12" s="161" t="s">
        <v>9</v>
      </c>
      <c r="J12" s="162"/>
      <c r="K12" s="162"/>
      <c r="L12" s="162"/>
      <c r="M12" s="162"/>
      <c r="N12" s="162"/>
      <c r="O12" s="162"/>
      <c r="P12" s="162"/>
      <c r="Q12" s="125"/>
      <c r="R12" s="72"/>
    </row>
    <row r="13" spans="1:18" ht="28.5" customHeight="1">
      <c r="A13" s="147"/>
      <c r="B13" s="150"/>
      <c r="C13" s="126" t="s">
        <v>10</v>
      </c>
      <c r="D13" s="129" t="s">
        <v>11</v>
      </c>
      <c r="E13" s="129" t="s">
        <v>12</v>
      </c>
      <c r="F13" s="132" t="s">
        <v>92</v>
      </c>
      <c r="G13" s="156"/>
      <c r="H13" s="159"/>
      <c r="I13" s="133" t="s">
        <v>93</v>
      </c>
      <c r="J13" s="133" t="s">
        <v>94</v>
      </c>
      <c r="K13" s="136" t="s">
        <v>11</v>
      </c>
      <c r="L13" s="137"/>
      <c r="M13" s="137"/>
      <c r="N13" s="137"/>
      <c r="O13" s="138"/>
      <c r="P13" s="139" t="s">
        <v>12</v>
      </c>
      <c r="Q13" s="125"/>
      <c r="R13" s="72"/>
    </row>
    <row r="14" spans="1:18" ht="15.95" customHeight="1">
      <c r="A14" s="147"/>
      <c r="B14" s="150"/>
      <c r="C14" s="127"/>
      <c r="D14" s="130"/>
      <c r="E14" s="130"/>
      <c r="F14" s="130"/>
      <c r="G14" s="156"/>
      <c r="H14" s="159"/>
      <c r="I14" s="134"/>
      <c r="J14" s="134"/>
      <c r="K14" s="120" t="s">
        <v>10</v>
      </c>
      <c r="L14" s="136" t="s">
        <v>95</v>
      </c>
      <c r="M14" s="137"/>
      <c r="N14" s="138"/>
      <c r="O14" s="120" t="s">
        <v>96</v>
      </c>
      <c r="P14" s="140"/>
      <c r="Q14" s="125"/>
      <c r="R14" s="72"/>
    </row>
    <row r="15" spans="1:18" ht="11.25" customHeight="1">
      <c r="A15" s="147"/>
      <c r="B15" s="150"/>
      <c r="C15" s="127"/>
      <c r="D15" s="130"/>
      <c r="E15" s="130"/>
      <c r="F15" s="130"/>
      <c r="G15" s="156"/>
      <c r="H15" s="159"/>
      <c r="I15" s="134"/>
      <c r="J15" s="134"/>
      <c r="K15" s="122"/>
      <c r="L15" s="120" t="s">
        <v>97</v>
      </c>
      <c r="M15" s="122" t="s">
        <v>13</v>
      </c>
      <c r="N15" s="122" t="s">
        <v>82</v>
      </c>
      <c r="O15" s="122"/>
      <c r="P15" s="140"/>
      <c r="Q15" s="125"/>
      <c r="R15" s="72"/>
    </row>
    <row r="16" spans="1:18" ht="31.5" customHeight="1">
      <c r="A16" s="148"/>
      <c r="B16" s="151"/>
      <c r="C16" s="128"/>
      <c r="D16" s="131"/>
      <c r="E16" s="131"/>
      <c r="F16" s="131"/>
      <c r="G16" s="157"/>
      <c r="H16" s="160"/>
      <c r="I16" s="135"/>
      <c r="J16" s="135"/>
      <c r="K16" s="121"/>
      <c r="L16" s="121"/>
      <c r="M16" s="121"/>
      <c r="N16" s="121"/>
      <c r="O16" s="121"/>
      <c r="P16" s="141"/>
      <c r="Q16" s="125"/>
      <c r="R16" s="72"/>
    </row>
    <row r="17" spans="1:18" ht="14.25" customHeight="1">
      <c r="A17" s="102" t="s">
        <v>14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72"/>
      <c r="R17" s="72"/>
    </row>
    <row r="18" spans="1:18" ht="14.25" customHeight="1">
      <c r="A18" s="113" t="s">
        <v>15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72"/>
      <c r="R18" s="72"/>
    </row>
    <row r="19" spans="1:18">
      <c r="A19" s="123" t="s">
        <v>16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72"/>
      <c r="R19" s="72"/>
    </row>
    <row r="20" spans="1:18">
      <c r="A20" s="11" t="s">
        <v>17</v>
      </c>
      <c r="B20" s="115" t="s">
        <v>18</v>
      </c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72"/>
      <c r="R20" s="72"/>
    </row>
    <row r="21" spans="1:18" s="16" customFormat="1">
      <c r="A21" s="12" t="s">
        <v>19</v>
      </c>
      <c r="B21" s="48" t="s">
        <v>131</v>
      </c>
      <c r="C21" s="14">
        <v>2</v>
      </c>
      <c r="D21" s="78">
        <v>1.2</v>
      </c>
      <c r="E21" s="14">
        <v>0.8</v>
      </c>
      <c r="F21" s="14"/>
      <c r="G21" s="15" t="s">
        <v>20</v>
      </c>
      <c r="H21" s="15" t="s">
        <v>21</v>
      </c>
      <c r="I21" s="52">
        <v>50</v>
      </c>
      <c r="J21" s="52"/>
      <c r="K21" s="52">
        <v>30</v>
      </c>
      <c r="L21" s="49">
        <v>30</v>
      </c>
      <c r="M21" s="49"/>
      <c r="N21" s="49">
        <v>30</v>
      </c>
      <c r="O21" s="55"/>
      <c r="P21" s="83">
        <v>20</v>
      </c>
    </row>
    <row r="22" spans="1:18" s="16" customFormat="1">
      <c r="A22" s="51" t="s">
        <v>22</v>
      </c>
      <c r="B22" s="40" t="s">
        <v>88</v>
      </c>
      <c r="C22" s="14">
        <v>2</v>
      </c>
      <c r="D22" s="14">
        <v>1.2</v>
      </c>
      <c r="E22" s="14">
        <v>0.8</v>
      </c>
      <c r="F22" s="14"/>
      <c r="G22" s="49" t="s">
        <v>20</v>
      </c>
      <c r="H22" s="49" t="s">
        <v>21</v>
      </c>
      <c r="I22" s="52">
        <v>50</v>
      </c>
      <c r="J22" s="52"/>
      <c r="K22" s="52">
        <v>30</v>
      </c>
      <c r="L22" s="49">
        <v>30</v>
      </c>
      <c r="M22" s="49">
        <v>30</v>
      </c>
      <c r="N22" s="49"/>
      <c r="O22" s="56"/>
      <c r="P22" s="83">
        <v>20</v>
      </c>
    </row>
    <row r="23" spans="1:18" s="16" customFormat="1">
      <c r="A23" s="12" t="s">
        <v>24</v>
      </c>
      <c r="B23" s="27" t="s">
        <v>91</v>
      </c>
      <c r="C23" s="28">
        <v>2</v>
      </c>
      <c r="D23" s="14">
        <v>1.2</v>
      </c>
      <c r="E23" s="14">
        <v>0.8</v>
      </c>
      <c r="F23" s="14">
        <v>1.2</v>
      </c>
      <c r="G23" s="15" t="s">
        <v>20</v>
      </c>
      <c r="H23" s="15" t="s">
        <v>23</v>
      </c>
      <c r="I23" s="15">
        <v>50</v>
      </c>
      <c r="J23" s="18">
        <v>30</v>
      </c>
      <c r="K23" s="18">
        <v>31</v>
      </c>
      <c r="L23" s="15">
        <v>30</v>
      </c>
      <c r="M23" s="18"/>
      <c r="N23" s="18">
        <v>30</v>
      </c>
      <c r="O23" s="55">
        <v>1</v>
      </c>
      <c r="P23" s="83">
        <v>19</v>
      </c>
    </row>
    <row r="24" spans="1:18">
      <c r="A24" s="100" t="s">
        <v>55</v>
      </c>
      <c r="B24" s="101"/>
      <c r="C24" s="14">
        <f>SUM(C21:C23)</f>
        <v>6</v>
      </c>
      <c r="D24" s="14">
        <f>SUM(D21:D23)</f>
        <v>3.5999999999999996</v>
      </c>
      <c r="E24" s="14">
        <f>SUM(E21:E23)</f>
        <v>2.4000000000000004</v>
      </c>
      <c r="F24" s="14"/>
      <c r="G24" s="15" t="s">
        <v>27</v>
      </c>
      <c r="H24" s="15" t="s">
        <v>27</v>
      </c>
      <c r="I24" s="49">
        <f>SUM(I21:I23)</f>
        <v>150</v>
      </c>
      <c r="J24" s="49"/>
      <c r="K24" s="49">
        <f t="shared" ref="K24:P24" si="0">SUM(K21:K23)</f>
        <v>91</v>
      </c>
      <c r="L24" s="49">
        <f t="shared" si="0"/>
        <v>90</v>
      </c>
      <c r="M24" s="49">
        <f t="shared" si="0"/>
        <v>30</v>
      </c>
      <c r="N24" s="49">
        <f t="shared" si="0"/>
        <v>60</v>
      </c>
      <c r="O24" s="56">
        <f t="shared" si="0"/>
        <v>1</v>
      </c>
      <c r="P24" s="83">
        <f t="shared" si="0"/>
        <v>59</v>
      </c>
      <c r="Q24" s="72"/>
      <c r="R24" s="72"/>
    </row>
    <row r="25" spans="1:18">
      <c r="A25" s="100" t="s">
        <v>28</v>
      </c>
      <c r="B25" s="101"/>
      <c r="C25" s="14"/>
      <c r="D25" s="14"/>
      <c r="E25" s="14"/>
      <c r="F25" s="14">
        <f>SUM(F21:F24)</f>
        <v>1.2</v>
      </c>
      <c r="G25" s="15" t="s">
        <v>27</v>
      </c>
      <c r="H25" s="15" t="s">
        <v>27</v>
      </c>
      <c r="I25" s="49"/>
      <c r="J25" s="49">
        <f>SUM(J21:J24)</f>
        <v>30</v>
      </c>
      <c r="K25" s="49"/>
      <c r="L25" s="49"/>
      <c r="M25" s="49"/>
      <c r="N25" s="49"/>
      <c r="O25" s="56"/>
      <c r="P25" s="83"/>
      <c r="Q25" s="72"/>
      <c r="R25" s="72"/>
    </row>
    <row r="26" spans="1:18">
      <c r="A26" s="100" t="s">
        <v>56</v>
      </c>
      <c r="B26" s="101"/>
      <c r="C26" s="14">
        <f>SUM(C21,C22,)</f>
        <v>4</v>
      </c>
      <c r="D26" s="14">
        <f>SUM(D21,D22,)</f>
        <v>2.4</v>
      </c>
      <c r="E26" s="14">
        <f>SUM(E21,E22,)</f>
        <v>1.6</v>
      </c>
      <c r="F26" s="14"/>
      <c r="G26" s="15" t="s">
        <v>27</v>
      </c>
      <c r="H26" s="15" t="s">
        <v>27</v>
      </c>
      <c r="I26" s="49">
        <v>100</v>
      </c>
      <c r="J26" s="49"/>
      <c r="K26" s="49">
        <v>60</v>
      </c>
      <c r="L26" s="49">
        <v>60</v>
      </c>
      <c r="M26" s="49">
        <v>30</v>
      </c>
      <c r="N26" s="49">
        <v>30</v>
      </c>
      <c r="O26" s="56"/>
      <c r="P26" s="83">
        <v>40</v>
      </c>
      <c r="Q26" s="72"/>
      <c r="R26" s="72"/>
    </row>
    <row r="27" spans="1:18" s="16" customFormat="1">
      <c r="A27" s="11" t="s">
        <v>30</v>
      </c>
      <c r="B27" s="102" t="s">
        <v>31</v>
      </c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</row>
    <row r="28" spans="1:18" s="16" customFormat="1">
      <c r="A28" s="12" t="s">
        <v>19</v>
      </c>
      <c r="B28" s="17" t="s">
        <v>57</v>
      </c>
      <c r="C28" s="14">
        <v>2</v>
      </c>
      <c r="D28" s="14">
        <v>1.2</v>
      </c>
      <c r="E28" s="14">
        <v>0.8</v>
      </c>
      <c r="F28" s="14">
        <v>1.6</v>
      </c>
      <c r="G28" s="15" t="s">
        <v>20</v>
      </c>
      <c r="H28" s="15" t="s">
        <v>23</v>
      </c>
      <c r="I28" s="15">
        <v>50</v>
      </c>
      <c r="J28" s="18">
        <v>40</v>
      </c>
      <c r="K28" s="18">
        <v>31</v>
      </c>
      <c r="L28" s="15">
        <v>30</v>
      </c>
      <c r="M28" s="18"/>
      <c r="N28" s="18">
        <v>30</v>
      </c>
      <c r="O28" s="55">
        <v>1</v>
      </c>
      <c r="P28" s="83">
        <v>19</v>
      </c>
    </row>
    <row r="29" spans="1:18" s="16" customFormat="1">
      <c r="A29" s="12" t="s">
        <v>22</v>
      </c>
      <c r="B29" s="17" t="s">
        <v>78</v>
      </c>
      <c r="C29" s="14">
        <v>3</v>
      </c>
      <c r="D29" s="14">
        <v>1.9</v>
      </c>
      <c r="E29" s="14">
        <v>1.1000000000000001</v>
      </c>
      <c r="F29" s="14">
        <v>1.6</v>
      </c>
      <c r="G29" s="15" t="s">
        <v>20</v>
      </c>
      <c r="H29" s="15" t="s">
        <v>23</v>
      </c>
      <c r="I29" s="15">
        <v>75</v>
      </c>
      <c r="J29" s="18">
        <v>40</v>
      </c>
      <c r="K29" s="18">
        <v>48</v>
      </c>
      <c r="L29" s="15">
        <v>45</v>
      </c>
      <c r="M29" s="18">
        <v>15</v>
      </c>
      <c r="N29" s="18">
        <v>30</v>
      </c>
      <c r="O29" s="56">
        <v>3</v>
      </c>
      <c r="P29" s="83">
        <v>27</v>
      </c>
    </row>
    <row r="30" spans="1:18" s="16" customFormat="1">
      <c r="A30" s="100" t="s">
        <v>55</v>
      </c>
      <c r="B30" s="101"/>
      <c r="C30" s="14">
        <f>SUM(C28:C29)</f>
        <v>5</v>
      </c>
      <c r="D30" s="14">
        <v>3.1</v>
      </c>
      <c r="E30" s="14">
        <f>SUM(E28:E29)</f>
        <v>1.9000000000000001</v>
      </c>
      <c r="F30" s="14"/>
      <c r="G30" s="15" t="s">
        <v>27</v>
      </c>
      <c r="H30" s="15" t="s">
        <v>27</v>
      </c>
      <c r="I30" s="15">
        <f>SUM(I28:I29)</f>
        <v>125</v>
      </c>
      <c r="J30" s="15"/>
      <c r="K30" s="15">
        <f t="shared" ref="K30:P30" si="1">SUM(K28:K29)</f>
        <v>79</v>
      </c>
      <c r="L30" s="15">
        <f t="shared" si="1"/>
        <v>75</v>
      </c>
      <c r="M30" s="15">
        <f t="shared" si="1"/>
        <v>15</v>
      </c>
      <c r="N30" s="15">
        <f t="shared" si="1"/>
        <v>60</v>
      </c>
      <c r="O30" s="55">
        <f t="shared" si="1"/>
        <v>4</v>
      </c>
      <c r="P30" s="83">
        <f t="shared" si="1"/>
        <v>46</v>
      </c>
    </row>
    <row r="31" spans="1:18" s="16" customFormat="1">
      <c r="A31" s="100" t="s">
        <v>28</v>
      </c>
      <c r="B31" s="101"/>
      <c r="C31" s="14"/>
      <c r="D31" s="14"/>
      <c r="E31" s="14"/>
      <c r="F31" s="14">
        <f>SUM(F28:F30)</f>
        <v>3.2</v>
      </c>
      <c r="G31" s="15"/>
      <c r="H31" s="15"/>
      <c r="I31" s="15"/>
      <c r="J31" s="15">
        <f>SUM(J28:J30)</f>
        <v>80</v>
      </c>
      <c r="K31" s="15"/>
      <c r="L31" s="15"/>
      <c r="M31" s="15"/>
      <c r="N31" s="15"/>
      <c r="O31" s="56"/>
      <c r="P31" s="83"/>
    </row>
    <row r="32" spans="1:18">
      <c r="A32" s="100" t="s">
        <v>56</v>
      </c>
      <c r="B32" s="101"/>
      <c r="C32" s="14"/>
      <c r="D32" s="14"/>
      <c r="E32" s="14"/>
      <c r="F32" s="14"/>
      <c r="G32" s="15" t="s">
        <v>27</v>
      </c>
      <c r="H32" s="15" t="s">
        <v>27</v>
      </c>
      <c r="I32" s="15"/>
      <c r="J32" s="15"/>
      <c r="K32" s="15"/>
      <c r="L32" s="15"/>
      <c r="M32" s="57"/>
      <c r="N32" s="55"/>
      <c r="O32" s="55"/>
      <c r="P32" s="83"/>
      <c r="Q32" s="72"/>
      <c r="R32" s="72"/>
    </row>
    <row r="33" spans="1:18">
      <c r="A33" s="11" t="s">
        <v>33</v>
      </c>
      <c r="B33" s="102" t="s">
        <v>34</v>
      </c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72"/>
      <c r="R33" s="72"/>
    </row>
    <row r="34" spans="1:18">
      <c r="A34" s="12" t="s">
        <v>19</v>
      </c>
      <c r="B34" s="17" t="s">
        <v>58</v>
      </c>
      <c r="C34" s="14">
        <v>2</v>
      </c>
      <c r="D34" s="19">
        <v>1.3</v>
      </c>
      <c r="E34" s="14">
        <v>0.7</v>
      </c>
      <c r="F34" s="14">
        <v>0.6</v>
      </c>
      <c r="G34" s="15" t="s">
        <v>20</v>
      </c>
      <c r="H34" s="15" t="s">
        <v>23</v>
      </c>
      <c r="I34" s="15">
        <v>50</v>
      </c>
      <c r="J34" s="15">
        <v>15</v>
      </c>
      <c r="K34" s="15">
        <v>32</v>
      </c>
      <c r="L34" s="15">
        <v>30</v>
      </c>
      <c r="M34" s="15">
        <v>15</v>
      </c>
      <c r="N34" s="15">
        <v>15</v>
      </c>
      <c r="O34" s="55">
        <v>2</v>
      </c>
      <c r="P34" s="83">
        <v>18</v>
      </c>
      <c r="Q34" s="72"/>
      <c r="R34" s="72"/>
    </row>
    <row r="35" spans="1:18">
      <c r="A35" s="12" t="s">
        <v>22</v>
      </c>
      <c r="B35" s="17" t="s">
        <v>90</v>
      </c>
      <c r="C35" s="14">
        <v>2</v>
      </c>
      <c r="D35" s="19">
        <v>1.2</v>
      </c>
      <c r="E35" s="14">
        <v>0.8</v>
      </c>
      <c r="F35" s="14">
        <v>1.6</v>
      </c>
      <c r="G35" s="15" t="s">
        <v>20</v>
      </c>
      <c r="H35" s="15" t="s">
        <v>23</v>
      </c>
      <c r="I35" s="15">
        <v>50</v>
      </c>
      <c r="J35" s="15">
        <v>40</v>
      </c>
      <c r="K35" s="15">
        <v>31</v>
      </c>
      <c r="L35" s="15">
        <v>30</v>
      </c>
      <c r="M35" s="15"/>
      <c r="N35" s="15">
        <v>30</v>
      </c>
      <c r="O35" s="55">
        <v>1</v>
      </c>
      <c r="P35" s="83">
        <v>19</v>
      </c>
      <c r="Q35" s="72"/>
      <c r="R35" s="72"/>
    </row>
    <row r="36" spans="1:18" ht="12.75" customHeight="1">
      <c r="A36" s="80" t="s">
        <v>24</v>
      </c>
      <c r="B36" s="27" t="s">
        <v>59</v>
      </c>
      <c r="C36" s="28">
        <v>2</v>
      </c>
      <c r="D36" s="14">
        <v>1.2</v>
      </c>
      <c r="E36" s="14">
        <v>0.8</v>
      </c>
      <c r="F36" s="14">
        <v>1.2</v>
      </c>
      <c r="G36" s="15" t="s">
        <v>20</v>
      </c>
      <c r="H36" s="15" t="s">
        <v>23</v>
      </c>
      <c r="I36" s="15">
        <v>50</v>
      </c>
      <c r="J36" s="18">
        <v>30</v>
      </c>
      <c r="K36" s="18">
        <v>31</v>
      </c>
      <c r="L36" s="15">
        <v>30</v>
      </c>
      <c r="M36" s="18">
        <v>15</v>
      </c>
      <c r="N36" s="18">
        <v>15</v>
      </c>
      <c r="O36" s="55">
        <v>1</v>
      </c>
      <c r="P36" s="83">
        <v>19</v>
      </c>
      <c r="Q36" s="72"/>
      <c r="R36" s="72"/>
    </row>
    <row r="37" spans="1:18" ht="12.75" customHeight="1">
      <c r="A37" s="100" t="s">
        <v>55</v>
      </c>
      <c r="B37" s="101"/>
      <c r="C37" s="14">
        <f>SUM(C34:C36)</f>
        <v>6</v>
      </c>
      <c r="D37" s="14">
        <f>SUM(D34:D36)</f>
        <v>3.7</v>
      </c>
      <c r="E37" s="14">
        <f>SUM(E34:E36)</f>
        <v>2.2999999999999998</v>
      </c>
      <c r="F37" s="14"/>
      <c r="G37" s="15" t="s">
        <v>27</v>
      </c>
      <c r="H37" s="15" t="s">
        <v>27</v>
      </c>
      <c r="I37" s="15">
        <f>SUM(I34:I36)</f>
        <v>150</v>
      </c>
      <c r="J37" s="15"/>
      <c r="K37" s="15">
        <f t="shared" ref="K37:P37" si="2">SUM(K34:K36)</f>
        <v>94</v>
      </c>
      <c r="L37" s="15">
        <f t="shared" si="2"/>
        <v>90</v>
      </c>
      <c r="M37" s="15">
        <f t="shared" si="2"/>
        <v>30</v>
      </c>
      <c r="N37" s="15">
        <f t="shared" si="2"/>
        <v>60</v>
      </c>
      <c r="O37" s="56">
        <f t="shared" si="2"/>
        <v>4</v>
      </c>
      <c r="P37" s="83">
        <f t="shared" si="2"/>
        <v>56</v>
      </c>
      <c r="Q37" s="72"/>
      <c r="R37" s="72"/>
    </row>
    <row r="38" spans="1:18" ht="12.75" customHeight="1">
      <c r="A38" s="100" t="s">
        <v>28</v>
      </c>
      <c r="B38" s="101"/>
      <c r="C38" s="14"/>
      <c r="D38" s="14"/>
      <c r="E38" s="14"/>
      <c r="F38" s="14">
        <f>SUM(F34:F37)</f>
        <v>3.4000000000000004</v>
      </c>
      <c r="G38" s="15"/>
      <c r="H38" s="15"/>
      <c r="I38" s="15"/>
      <c r="J38" s="15">
        <f>SUM(J34:J37)</f>
        <v>85</v>
      </c>
      <c r="K38" s="15"/>
      <c r="L38" s="15"/>
      <c r="M38" s="15"/>
      <c r="N38" s="15"/>
      <c r="O38" s="56"/>
      <c r="P38" s="83"/>
      <c r="Q38" s="72"/>
      <c r="R38" s="72"/>
    </row>
    <row r="39" spans="1:18" ht="12.75" customHeight="1">
      <c r="A39" s="100" t="s">
        <v>56</v>
      </c>
      <c r="B39" s="101"/>
      <c r="C39" s="14"/>
      <c r="D39" s="14"/>
      <c r="E39" s="14"/>
      <c r="F39" s="14"/>
      <c r="G39" s="15" t="s">
        <v>27</v>
      </c>
      <c r="H39" s="15" t="s">
        <v>27</v>
      </c>
      <c r="I39" s="15"/>
      <c r="J39" s="15"/>
      <c r="K39" s="15"/>
      <c r="L39" s="15"/>
      <c r="M39" s="56"/>
      <c r="N39" s="56"/>
      <c r="O39" s="56"/>
      <c r="P39" s="83"/>
      <c r="Q39" s="72"/>
      <c r="R39" s="72"/>
    </row>
    <row r="40" spans="1:18" ht="12.75" customHeight="1">
      <c r="A40" s="11" t="s">
        <v>60</v>
      </c>
      <c r="B40" s="102" t="s">
        <v>42</v>
      </c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72"/>
      <c r="R40" s="72"/>
    </row>
    <row r="41" spans="1:18">
      <c r="A41" s="12" t="s">
        <v>19</v>
      </c>
      <c r="B41" s="50" t="s">
        <v>106</v>
      </c>
      <c r="C41" s="28">
        <v>2</v>
      </c>
      <c r="D41" s="14">
        <v>1.4</v>
      </c>
      <c r="E41" s="14">
        <v>0.6</v>
      </c>
      <c r="F41" s="14">
        <v>1.4</v>
      </c>
      <c r="G41" s="15" t="s">
        <v>20</v>
      </c>
      <c r="H41" s="15" t="s">
        <v>21</v>
      </c>
      <c r="I41" s="15">
        <v>60</v>
      </c>
      <c r="J41" s="18">
        <v>40</v>
      </c>
      <c r="K41" s="18">
        <v>41</v>
      </c>
      <c r="L41" s="15">
        <v>40</v>
      </c>
      <c r="M41" s="18">
        <v>15</v>
      </c>
      <c r="N41" s="18">
        <v>25</v>
      </c>
      <c r="O41" s="55">
        <v>1</v>
      </c>
      <c r="P41" s="83">
        <v>19</v>
      </c>
    </row>
    <row r="42" spans="1:18">
      <c r="A42" s="12" t="s">
        <v>22</v>
      </c>
      <c r="B42" s="50" t="s">
        <v>107</v>
      </c>
      <c r="C42" s="28">
        <v>2</v>
      </c>
      <c r="D42" s="14">
        <v>1.4</v>
      </c>
      <c r="E42" s="14">
        <v>0.6</v>
      </c>
      <c r="F42" s="14">
        <v>1.4</v>
      </c>
      <c r="G42" s="15" t="s">
        <v>20</v>
      </c>
      <c r="H42" s="15" t="s">
        <v>21</v>
      </c>
      <c r="I42" s="15">
        <v>60</v>
      </c>
      <c r="J42" s="18">
        <v>40</v>
      </c>
      <c r="K42" s="18">
        <v>41</v>
      </c>
      <c r="L42" s="15">
        <v>40</v>
      </c>
      <c r="M42" s="18">
        <v>15</v>
      </c>
      <c r="N42" s="18">
        <v>25</v>
      </c>
      <c r="O42" s="55">
        <v>1</v>
      </c>
      <c r="P42" s="83">
        <v>19</v>
      </c>
    </row>
    <row r="43" spans="1:18">
      <c r="A43" s="12" t="s">
        <v>24</v>
      </c>
      <c r="B43" s="27" t="s">
        <v>86</v>
      </c>
      <c r="C43" s="28">
        <v>3</v>
      </c>
      <c r="D43" s="14">
        <v>1.8</v>
      </c>
      <c r="E43" s="14">
        <v>1.2</v>
      </c>
      <c r="F43" s="14">
        <v>0.6</v>
      </c>
      <c r="G43" s="15" t="s">
        <v>20</v>
      </c>
      <c r="H43" s="15" t="s">
        <v>21</v>
      </c>
      <c r="I43" s="15">
        <v>75</v>
      </c>
      <c r="J43" s="18"/>
      <c r="K43" s="18">
        <v>45</v>
      </c>
      <c r="L43" s="15">
        <v>45</v>
      </c>
      <c r="M43" s="18"/>
      <c r="N43" s="18">
        <v>45</v>
      </c>
      <c r="O43" s="56"/>
      <c r="P43" s="83">
        <v>30</v>
      </c>
    </row>
    <row r="44" spans="1:18">
      <c r="A44" s="100" t="s">
        <v>26</v>
      </c>
      <c r="B44" s="101"/>
      <c r="C44" s="14">
        <f>SUM(C41:C43)</f>
        <v>7</v>
      </c>
      <c r="D44" s="14">
        <f>SUM(D41:D43)</f>
        <v>4.5999999999999996</v>
      </c>
      <c r="E44" s="14">
        <f>SUM(E41:E43)</f>
        <v>2.4</v>
      </c>
      <c r="F44" s="14"/>
      <c r="G44" s="15" t="s">
        <v>27</v>
      </c>
      <c r="H44" s="15" t="s">
        <v>27</v>
      </c>
      <c r="I44" s="15">
        <f>SUM(I41:I43)</f>
        <v>195</v>
      </c>
      <c r="J44" s="15"/>
      <c r="K44" s="15">
        <f t="shared" ref="K44:P44" si="3">SUM(K41:K43)</f>
        <v>127</v>
      </c>
      <c r="L44" s="15">
        <f t="shared" si="3"/>
        <v>125</v>
      </c>
      <c r="M44" s="15">
        <f t="shared" si="3"/>
        <v>30</v>
      </c>
      <c r="N44" s="15">
        <f t="shared" si="3"/>
        <v>95</v>
      </c>
      <c r="O44" s="55">
        <f t="shared" si="3"/>
        <v>2</v>
      </c>
      <c r="P44" s="83">
        <f t="shared" si="3"/>
        <v>68</v>
      </c>
    </row>
    <row r="45" spans="1:18">
      <c r="A45" s="100" t="s">
        <v>28</v>
      </c>
      <c r="B45" s="101"/>
      <c r="C45" s="14"/>
      <c r="D45" s="14"/>
      <c r="E45" s="14"/>
      <c r="F45" s="14">
        <f>SUM(F41:F44)</f>
        <v>3.4</v>
      </c>
      <c r="G45" s="15"/>
      <c r="H45" s="15"/>
      <c r="I45" s="15"/>
      <c r="J45" s="15">
        <f>SUM(J41:J44)</f>
        <v>80</v>
      </c>
      <c r="K45" s="15"/>
      <c r="L45" s="15"/>
      <c r="M45" s="15"/>
      <c r="N45" s="15"/>
      <c r="O45" s="56"/>
      <c r="P45" s="83"/>
    </row>
    <row r="46" spans="1:18">
      <c r="A46" s="100" t="s">
        <v>29</v>
      </c>
      <c r="B46" s="101"/>
      <c r="C46" s="14">
        <f>SUM(C44)</f>
        <v>7</v>
      </c>
      <c r="D46" s="14">
        <f>SUM(D44)</f>
        <v>4.5999999999999996</v>
      </c>
      <c r="E46" s="14">
        <f>SUM(E44)</f>
        <v>2.4</v>
      </c>
      <c r="F46" s="14"/>
      <c r="G46" s="15" t="s">
        <v>27</v>
      </c>
      <c r="H46" s="15" t="s">
        <v>27</v>
      </c>
      <c r="I46" s="15">
        <f>SUM(I44)</f>
        <v>195</v>
      </c>
      <c r="J46" s="15"/>
      <c r="K46" s="15">
        <f t="shared" ref="K46:P46" si="4">SUM(K44)</f>
        <v>127</v>
      </c>
      <c r="L46" s="15">
        <f t="shared" si="4"/>
        <v>125</v>
      </c>
      <c r="M46" s="15">
        <f t="shared" si="4"/>
        <v>30</v>
      </c>
      <c r="N46" s="15">
        <f t="shared" si="4"/>
        <v>95</v>
      </c>
      <c r="O46" s="55">
        <f t="shared" si="4"/>
        <v>2</v>
      </c>
      <c r="P46" s="83">
        <f t="shared" si="4"/>
        <v>68</v>
      </c>
    </row>
    <row r="47" spans="1:18">
      <c r="A47" s="11" t="s">
        <v>35</v>
      </c>
      <c r="B47" s="102" t="s">
        <v>36</v>
      </c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</row>
    <row r="48" spans="1:18">
      <c r="A48" s="12" t="s">
        <v>19</v>
      </c>
      <c r="B48" s="21" t="s">
        <v>44</v>
      </c>
      <c r="C48" s="14">
        <v>0.5</v>
      </c>
      <c r="D48" s="29">
        <v>0.5</v>
      </c>
      <c r="E48" s="14"/>
      <c r="F48" s="14"/>
      <c r="G48" s="15" t="s">
        <v>20</v>
      </c>
      <c r="H48" s="15" t="s">
        <v>23</v>
      </c>
      <c r="I48" s="15">
        <v>4</v>
      </c>
      <c r="J48" s="24"/>
      <c r="K48" s="15">
        <v>4</v>
      </c>
      <c r="L48" s="15">
        <v>4</v>
      </c>
      <c r="M48" s="24">
        <v>4</v>
      </c>
      <c r="N48" s="55"/>
      <c r="O48" s="55"/>
      <c r="P48" s="83"/>
    </row>
    <row r="49" spans="1:16">
      <c r="A49" s="12" t="s">
        <v>22</v>
      </c>
      <c r="B49" s="21" t="s">
        <v>45</v>
      </c>
      <c r="C49" s="14">
        <v>0.5</v>
      </c>
      <c r="D49" s="29">
        <v>0.5</v>
      </c>
      <c r="E49" s="30"/>
      <c r="F49" s="14"/>
      <c r="G49" s="15" t="s">
        <v>20</v>
      </c>
      <c r="H49" s="15" t="s">
        <v>23</v>
      </c>
      <c r="I49" s="15">
        <v>4</v>
      </c>
      <c r="J49" s="24"/>
      <c r="K49" s="15">
        <v>4</v>
      </c>
      <c r="L49" s="15">
        <v>4</v>
      </c>
      <c r="M49" s="24">
        <v>4</v>
      </c>
      <c r="N49" s="55"/>
      <c r="O49" s="55"/>
      <c r="P49" s="83"/>
    </row>
    <row r="50" spans="1:16">
      <c r="A50" s="100" t="s">
        <v>26</v>
      </c>
      <c r="B50" s="112"/>
      <c r="C50" s="14">
        <f>SUM(C48:C49)</f>
        <v>1</v>
      </c>
      <c r="D50" s="14">
        <f>SUM(D48:D49)</f>
        <v>1</v>
      </c>
      <c r="E50" s="14"/>
      <c r="F50" s="14"/>
      <c r="G50" s="15"/>
      <c r="H50" s="15"/>
      <c r="I50" s="15">
        <f>SUM(I48:I49)</f>
        <v>8</v>
      </c>
      <c r="J50" s="15"/>
      <c r="K50" s="15">
        <f>SUM(K48:K49)</f>
        <v>8</v>
      </c>
      <c r="L50" s="15">
        <f>SUM(L48:L49)</f>
        <v>8</v>
      </c>
      <c r="M50" s="15">
        <f>SUM(M48:M49)</f>
        <v>8</v>
      </c>
      <c r="N50" s="56"/>
      <c r="O50" s="56"/>
      <c r="P50" s="83"/>
    </row>
    <row r="51" spans="1:16">
      <c r="A51" s="11" t="s">
        <v>43</v>
      </c>
      <c r="B51" s="115" t="s">
        <v>61</v>
      </c>
      <c r="C51" s="116"/>
      <c r="D51" s="116"/>
      <c r="E51" s="116"/>
      <c r="F51" s="116"/>
      <c r="G51" s="116"/>
      <c r="H51" s="116"/>
      <c r="I51" s="116"/>
      <c r="J51" s="116"/>
      <c r="K51" s="116"/>
      <c r="L51" s="117"/>
      <c r="M51" s="56"/>
      <c r="N51" s="56"/>
      <c r="O51" s="56"/>
      <c r="P51" s="83"/>
    </row>
    <row r="52" spans="1:16">
      <c r="A52" s="12" t="s">
        <v>19</v>
      </c>
      <c r="B52" s="36" t="s">
        <v>62</v>
      </c>
      <c r="C52" s="14">
        <v>5</v>
      </c>
      <c r="D52" s="14">
        <v>3</v>
      </c>
      <c r="E52" s="14">
        <v>2</v>
      </c>
      <c r="F52" s="14"/>
      <c r="G52" s="15" t="s">
        <v>20</v>
      </c>
      <c r="H52" s="15" t="s">
        <v>21</v>
      </c>
      <c r="I52" s="37" t="s">
        <v>63</v>
      </c>
      <c r="J52" s="15"/>
      <c r="K52" s="15"/>
      <c r="L52" s="15"/>
      <c r="M52" s="56"/>
      <c r="N52" s="56"/>
      <c r="O52" s="56"/>
      <c r="P52" s="83"/>
    </row>
    <row r="53" spans="1:16">
      <c r="A53" s="106" t="s">
        <v>39</v>
      </c>
      <c r="B53" s="107"/>
      <c r="C53" s="25">
        <f>SUM(C24,C30,C37,C44,C50,C52)</f>
        <v>30</v>
      </c>
      <c r="D53" s="25">
        <v>18.8</v>
      </c>
      <c r="E53" s="25">
        <v>11.2</v>
      </c>
      <c r="F53" s="25">
        <v>11.1</v>
      </c>
      <c r="G53" s="26" t="s">
        <v>27</v>
      </c>
      <c r="H53" s="53" t="s">
        <v>27</v>
      </c>
      <c r="I53" s="53">
        <f>SUM(I24,I30,I37,I44,I50,)</f>
        <v>628</v>
      </c>
      <c r="J53" s="53">
        <f>SUM(J25,J31,J38,J45,)</f>
        <v>275</v>
      </c>
      <c r="K53" s="53">
        <f>SUM(K24,K30,K37,K44,K50,)</f>
        <v>399</v>
      </c>
      <c r="L53" s="53">
        <f>SUM(L24,L30,L37,L44,L50,)</f>
        <v>388</v>
      </c>
      <c r="M53" s="58">
        <f>SUM(M24,M29,M37,M44,M50,)</f>
        <v>113</v>
      </c>
      <c r="N53" s="58">
        <f>SUM(N24,N30,N37,N44,N50,)</f>
        <v>275</v>
      </c>
      <c r="O53" s="58">
        <f>SUM(O24,O30,O37,O44,O50,)</f>
        <v>11</v>
      </c>
      <c r="P53" s="84">
        <f>SUM(P24,P30,P37,P44,)</f>
        <v>229</v>
      </c>
    </row>
    <row r="54" spans="1:16">
      <c r="A54" s="108" t="s">
        <v>47</v>
      </c>
      <c r="B54" s="109"/>
      <c r="C54" s="61">
        <v>30</v>
      </c>
      <c r="D54" s="61">
        <v>18.8</v>
      </c>
      <c r="E54" s="61">
        <v>11.2</v>
      </c>
      <c r="F54" s="62">
        <v>11.1</v>
      </c>
      <c r="G54" s="63" t="s">
        <v>27</v>
      </c>
      <c r="H54" s="63" t="s">
        <v>27</v>
      </c>
      <c r="I54" s="64">
        <f t="shared" ref="I54:P54" si="5">SUM(I53)</f>
        <v>628</v>
      </c>
      <c r="J54" s="63">
        <f t="shared" si="5"/>
        <v>275</v>
      </c>
      <c r="K54" s="63">
        <f t="shared" si="5"/>
        <v>399</v>
      </c>
      <c r="L54" s="63">
        <f t="shared" si="5"/>
        <v>388</v>
      </c>
      <c r="M54" s="65">
        <f t="shared" si="5"/>
        <v>113</v>
      </c>
      <c r="N54" s="65">
        <f t="shared" si="5"/>
        <v>275</v>
      </c>
      <c r="O54" s="65">
        <f t="shared" si="5"/>
        <v>11</v>
      </c>
      <c r="P54" s="85">
        <f t="shared" si="5"/>
        <v>229</v>
      </c>
    </row>
    <row r="55" spans="1:16" ht="15">
      <c r="A55" s="32"/>
      <c r="B55" s="118" t="s">
        <v>48</v>
      </c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</row>
    <row r="56" spans="1:16">
      <c r="A56" s="113" t="s">
        <v>40</v>
      </c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</row>
    <row r="57" spans="1:16">
      <c r="A57" s="11" t="s">
        <v>17</v>
      </c>
      <c r="B57" s="102" t="s">
        <v>18</v>
      </c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</row>
    <row r="58" spans="1:16">
      <c r="A58" s="12" t="s">
        <v>19</v>
      </c>
      <c r="B58" s="13" t="s">
        <v>84</v>
      </c>
      <c r="C58" s="14">
        <v>1</v>
      </c>
      <c r="D58" s="14">
        <v>1</v>
      </c>
      <c r="E58" s="14"/>
      <c r="F58" s="14">
        <v>1</v>
      </c>
      <c r="G58" s="15" t="s">
        <v>20</v>
      </c>
      <c r="H58" s="15" t="s">
        <v>21</v>
      </c>
      <c r="I58" s="15">
        <v>30</v>
      </c>
      <c r="J58" s="15">
        <v>30</v>
      </c>
      <c r="K58" s="15">
        <v>30</v>
      </c>
      <c r="L58" s="15">
        <v>30</v>
      </c>
      <c r="M58" s="15"/>
      <c r="N58" s="15">
        <v>30</v>
      </c>
      <c r="O58" s="56"/>
      <c r="P58" s="83"/>
    </row>
    <row r="59" spans="1:16">
      <c r="A59" s="39" t="s">
        <v>22</v>
      </c>
      <c r="B59" s="40" t="s">
        <v>87</v>
      </c>
      <c r="C59" s="14">
        <v>2</v>
      </c>
      <c r="D59" s="14">
        <v>1.2</v>
      </c>
      <c r="E59" s="14">
        <v>0.8</v>
      </c>
      <c r="F59" s="14"/>
      <c r="G59" s="15" t="s">
        <v>20</v>
      </c>
      <c r="H59" s="15" t="s">
        <v>21</v>
      </c>
      <c r="I59" s="15">
        <v>50</v>
      </c>
      <c r="J59" s="15"/>
      <c r="K59" s="15">
        <v>31</v>
      </c>
      <c r="L59" s="15">
        <v>30</v>
      </c>
      <c r="M59" s="15">
        <v>30</v>
      </c>
      <c r="N59" s="15"/>
      <c r="O59" s="55">
        <v>1</v>
      </c>
      <c r="P59" s="83">
        <v>19</v>
      </c>
    </row>
    <row r="60" spans="1:16">
      <c r="A60" s="100" t="s">
        <v>55</v>
      </c>
      <c r="B60" s="101"/>
      <c r="C60" s="14">
        <f>SUM(C58:C59)</f>
        <v>3</v>
      </c>
      <c r="D60" s="14">
        <f>SUM(D58:D59)</f>
        <v>2.2000000000000002</v>
      </c>
      <c r="E60" s="14">
        <f>SUM(E58:E59)</f>
        <v>0.8</v>
      </c>
      <c r="F60" s="14"/>
      <c r="G60" s="15" t="s">
        <v>27</v>
      </c>
      <c r="H60" s="15" t="s">
        <v>27</v>
      </c>
      <c r="I60" s="15">
        <f>SUM(I58:I59)</f>
        <v>80</v>
      </c>
      <c r="J60" s="15"/>
      <c r="K60" s="15">
        <f t="shared" ref="K60:P60" si="6">SUM(K58:K59)</f>
        <v>61</v>
      </c>
      <c r="L60" s="15">
        <f t="shared" si="6"/>
        <v>60</v>
      </c>
      <c r="M60" s="15">
        <f t="shared" si="6"/>
        <v>30</v>
      </c>
      <c r="N60" s="15">
        <f t="shared" si="6"/>
        <v>30</v>
      </c>
      <c r="O60" s="55">
        <f t="shared" si="6"/>
        <v>1</v>
      </c>
      <c r="P60" s="83">
        <f t="shared" si="6"/>
        <v>19</v>
      </c>
    </row>
    <row r="61" spans="1:16">
      <c r="A61" s="100" t="s">
        <v>28</v>
      </c>
      <c r="B61" s="101"/>
      <c r="C61" s="14"/>
      <c r="D61" s="14"/>
      <c r="E61" s="14"/>
      <c r="F61" s="14">
        <f>SUM(F58:F60)</f>
        <v>1</v>
      </c>
      <c r="G61" s="15" t="s">
        <v>27</v>
      </c>
      <c r="H61" s="15" t="s">
        <v>27</v>
      </c>
      <c r="I61" s="15"/>
      <c r="J61" s="15">
        <f>SUM(J58:J60)</f>
        <v>30</v>
      </c>
      <c r="K61" s="15"/>
      <c r="L61" s="15"/>
      <c r="M61" s="15"/>
      <c r="N61" s="15"/>
      <c r="O61" s="55"/>
      <c r="P61" s="83"/>
    </row>
    <row r="62" spans="1:16">
      <c r="A62" s="100" t="s">
        <v>56</v>
      </c>
      <c r="B62" s="101"/>
      <c r="C62" s="14">
        <v>3</v>
      </c>
      <c r="D62" s="14">
        <v>2.2000000000000002</v>
      </c>
      <c r="E62" s="14">
        <v>0.8</v>
      </c>
      <c r="F62" s="14"/>
      <c r="G62" s="15" t="s">
        <v>27</v>
      </c>
      <c r="H62" s="15" t="s">
        <v>27</v>
      </c>
      <c r="I62" s="15">
        <v>80</v>
      </c>
      <c r="J62" s="15"/>
      <c r="K62" s="15">
        <v>61</v>
      </c>
      <c r="L62" s="15">
        <v>60</v>
      </c>
      <c r="M62" s="15">
        <v>30</v>
      </c>
      <c r="N62" s="15">
        <v>30</v>
      </c>
      <c r="O62" s="55">
        <v>1</v>
      </c>
      <c r="P62" s="83">
        <v>19</v>
      </c>
    </row>
    <row r="63" spans="1:16">
      <c r="A63" s="11" t="s">
        <v>17</v>
      </c>
      <c r="B63" s="102" t="s">
        <v>34</v>
      </c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</row>
    <row r="64" spans="1:16">
      <c r="A64" s="12" t="s">
        <v>19</v>
      </c>
      <c r="B64" s="20" t="s">
        <v>79</v>
      </c>
      <c r="C64" s="14">
        <v>3</v>
      </c>
      <c r="D64" s="19">
        <v>1.9</v>
      </c>
      <c r="E64" s="14">
        <v>1.1000000000000001</v>
      </c>
      <c r="F64" s="14">
        <v>1.8</v>
      </c>
      <c r="G64" s="49" t="s">
        <v>32</v>
      </c>
      <c r="H64" s="15" t="s">
        <v>23</v>
      </c>
      <c r="I64" s="15">
        <v>75</v>
      </c>
      <c r="J64" s="15">
        <v>45</v>
      </c>
      <c r="K64" s="15">
        <v>47</v>
      </c>
      <c r="L64" s="15">
        <v>45</v>
      </c>
      <c r="M64" s="15">
        <v>15</v>
      </c>
      <c r="N64" s="15">
        <v>30</v>
      </c>
      <c r="O64" s="55">
        <v>2</v>
      </c>
      <c r="P64" s="83">
        <v>28</v>
      </c>
    </row>
    <row r="65" spans="1:16">
      <c r="A65" s="12" t="s">
        <v>22</v>
      </c>
      <c r="B65" s="38" t="s">
        <v>80</v>
      </c>
      <c r="C65" s="28">
        <v>3</v>
      </c>
      <c r="D65" s="14">
        <v>1.8</v>
      </c>
      <c r="E65" s="14">
        <v>1.2</v>
      </c>
      <c r="F65" s="14">
        <v>1.8</v>
      </c>
      <c r="G65" s="49" t="s">
        <v>32</v>
      </c>
      <c r="H65" s="15" t="s">
        <v>23</v>
      </c>
      <c r="I65" s="15">
        <v>75</v>
      </c>
      <c r="J65" s="18">
        <v>45</v>
      </c>
      <c r="K65" s="18">
        <v>46</v>
      </c>
      <c r="L65" s="15">
        <v>45</v>
      </c>
      <c r="M65" s="18">
        <v>15</v>
      </c>
      <c r="N65" s="18">
        <v>30</v>
      </c>
      <c r="O65" s="56">
        <v>1</v>
      </c>
      <c r="P65" s="83">
        <v>29</v>
      </c>
    </row>
    <row r="66" spans="1:16">
      <c r="A66" s="47" t="s">
        <v>24</v>
      </c>
      <c r="B66" s="81" t="s">
        <v>81</v>
      </c>
      <c r="C66" s="28">
        <v>1</v>
      </c>
      <c r="D66" s="14">
        <v>0.6</v>
      </c>
      <c r="E66" s="14">
        <v>0.4</v>
      </c>
      <c r="F66" s="14">
        <v>0.6</v>
      </c>
      <c r="G66" s="49" t="s">
        <v>20</v>
      </c>
      <c r="H66" s="15"/>
      <c r="I66" s="15">
        <v>25</v>
      </c>
      <c r="J66" s="18">
        <v>15</v>
      </c>
      <c r="K66" s="18">
        <v>16</v>
      </c>
      <c r="L66" s="15">
        <v>15</v>
      </c>
      <c r="M66" s="18"/>
      <c r="N66" s="18">
        <v>15</v>
      </c>
      <c r="O66" s="56">
        <v>1</v>
      </c>
      <c r="P66" s="83">
        <v>9</v>
      </c>
    </row>
    <row r="67" spans="1:16" ht="25.5">
      <c r="A67" s="47" t="s">
        <v>25</v>
      </c>
      <c r="B67" s="77" t="s">
        <v>119</v>
      </c>
      <c r="C67" s="28">
        <v>1</v>
      </c>
      <c r="D67" s="14">
        <v>0.6</v>
      </c>
      <c r="E67" s="14">
        <v>0.4</v>
      </c>
      <c r="F67" s="14">
        <v>0.6</v>
      </c>
      <c r="G67" s="49" t="s">
        <v>20</v>
      </c>
      <c r="H67" s="15"/>
      <c r="I67" s="15">
        <v>25</v>
      </c>
      <c r="J67" s="18">
        <v>15</v>
      </c>
      <c r="K67" s="18">
        <v>16</v>
      </c>
      <c r="L67" s="15">
        <v>15</v>
      </c>
      <c r="M67" s="18"/>
      <c r="N67" s="18">
        <v>15</v>
      </c>
      <c r="O67" s="56">
        <v>1</v>
      </c>
      <c r="P67" s="83">
        <v>9</v>
      </c>
    </row>
    <row r="68" spans="1:16">
      <c r="A68" s="47" t="s">
        <v>50</v>
      </c>
      <c r="B68" s="27" t="s">
        <v>68</v>
      </c>
      <c r="C68" s="28">
        <v>2</v>
      </c>
      <c r="D68" s="14">
        <v>1.2</v>
      </c>
      <c r="E68" s="14">
        <v>0.8</v>
      </c>
      <c r="F68" s="14">
        <v>0.4</v>
      </c>
      <c r="G68" s="15" t="s">
        <v>20</v>
      </c>
      <c r="H68" s="15" t="s">
        <v>23</v>
      </c>
      <c r="I68" s="15">
        <v>50</v>
      </c>
      <c r="J68" s="18">
        <v>10</v>
      </c>
      <c r="K68" s="18">
        <v>31</v>
      </c>
      <c r="L68" s="15">
        <v>30</v>
      </c>
      <c r="M68" s="18">
        <v>15</v>
      </c>
      <c r="N68" s="18">
        <v>15</v>
      </c>
      <c r="O68" s="56">
        <v>1</v>
      </c>
      <c r="P68" s="83">
        <v>19</v>
      </c>
    </row>
    <row r="69" spans="1:16">
      <c r="A69" s="47" t="s">
        <v>115</v>
      </c>
      <c r="B69" s="17" t="s">
        <v>64</v>
      </c>
      <c r="C69" s="14">
        <v>2</v>
      </c>
      <c r="D69" s="19">
        <v>1.2</v>
      </c>
      <c r="E69" s="14">
        <v>0.8</v>
      </c>
      <c r="F69" s="14">
        <v>0.6</v>
      </c>
      <c r="G69" s="15" t="s">
        <v>20</v>
      </c>
      <c r="H69" s="15" t="s">
        <v>23</v>
      </c>
      <c r="I69" s="15">
        <v>50</v>
      </c>
      <c r="J69" s="15">
        <v>15</v>
      </c>
      <c r="K69" s="15">
        <v>31</v>
      </c>
      <c r="L69" s="15">
        <v>30</v>
      </c>
      <c r="M69" s="15">
        <v>15</v>
      </c>
      <c r="N69" s="15">
        <v>15</v>
      </c>
      <c r="O69" s="56">
        <v>1</v>
      </c>
      <c r="P69" s="83">
        <v>19</v>
      </c>
    </row>
    <row r="70" spans="1:16">
      <c r="A70" s="47" t="s">
        <v>126</v>
      </c>
      <c r="B70" s="17" t="s">
        <v>64</v>
      </c>
      <c r="C70" s="14">
        <v>2</v>
      </c>
      <c r="D70" s="19">
        <v>1.2</v>
      </c>
      <c r="E70" s="14">
        <v>0.8</v>
      </c>
      <c r="F70" s="14">
        <v>0.6</v>
      </c>
      <c r="G70" s="15" t="s">
        <v>20</v>
      </c>
      <c r="H70" s="15" t="s">
        <v>23</v>
      </c>
      <c r="I70" s="15">
        <v>50</v>
      </c>
      <c r="J70" s="15">
        <v>15</v>
      </c>
      <c r="K70" s="15">
        <v>31</v>
      </c>
      <c r="L70" s="15">
        <v>30</v>
      </c>
      <c r="M70" s="15">
        <v>15</v>
      </c>
      <c r="N70" s="15">
        <v>15</v>
      </c>
      <c r="O70" s="56">
        <v>1</v>
      </c>
      <c r="P70" s="83">
        <v>19</v>
      </c>
    </row>
    <row r="71" spans="1:16">
      <c r="A71" s="100" t="s">
        <v>26</v>
      </c>
      <c r="B71" s="101"/>
      <c r="C71" s="14">
        <f>SUM(C64:C70)</f>
        <v>14</v>
      </c>
      <c r="D71" s="14">
        <f>SUM(D64:D70)</f>
        <v>8.5</v>
      </c>
      <c r="E71" s="14">
        <f>SUM(E64:E70)</f>
        <v>5.4999999999999991</v>
      </c>
      <c r="F71" s="14"/>
      <c r="G71" s="15" t="s">
        <v>27</v>
      </c>
      <c r="H71" s="15" t="s">
        <v>27</v>
      </c>
      <c r="I71" s="15">
        <f>SUM(I64:I70)</f>
        <v>350</v>
      </c>
      <c r="J71" s="15"/>
      <c r="K71" s="15">
        <f t="shared" ref="K71:P71" si="7">SUM(K64:K70)</f>
        <v>218</v>
      </c>
      <c r="L71" s="15">
        <f t="shared" si="7"/>
        <v>210</v>
      </c>
      <c r="M71" s="15">
        <f t="shared" si="7"/>
        <v>75</v>
      </c>
      <c r="N71" s="15">
        <f t="shared" si="7"/>
        <v>135</v>
      </c>
      <c r="O71" s="55">
        <f t="shared" si="7"/>
        <v>8</v>
      </c>
      <c r="P71" s="83">
        <f t="shared" si="7"/>
        <v>132</v>
      </c>
    </row>
    <row r="72" spans="1:16">
      <c r="A72" s="100" t="s">
        <v>28</v>
      </c>
      <c r="B72" s="101"/>
      <c r="C72" s="14"/>
      <c r="D72" s="14"/>
      <c r="E72" s="14"/>
      <c r="F72" s="14">
        <f>SUM(F64:F71)</f>
        <v>6.3999999999999995</v>
      </c>
      <c r="G72" s="15"/>
      <c r="H72" s="15"/>
      <c r="I72" s="15"/>
      <c r="J72" s="15">
        <f>SUM(J64:J71)</f>
        <v>160</v>
      </c>
      <c r="K72" s="15"/>
      <c r="L72" s="15"/>
      <c r="M72" s="15"/>
      <c r="N72" s="15"/>
      <c r="O72" s="55"/>
      <c r="P72" s="83"/>
    </row>
    <row r="73" spans="1:16">
      <c r="A73" s="100" t="s">
        <v>29</v>
      </c>
      <c r="B73" s="101"/>
      <c r="C73" s="14">
        <v>2</v>
      </c>
      <c r="D73" s="14">
        <v>1.2</v>
      </c>
      <c r="E73" s="14">
        <v>0.8</v>
      </c>
      <c r="F73" s="14"/>
      <c r="G73" s="15" t="s">
        <v>27</v>
      </c>
      <c r="H73" s="15" t="s">
        <v>27</v>
      </c>
      <c r="I73" s="15">
        <v>100</v>
      </c>
      <c r="J73" s="15"/>
      <c r="K73" s="15">
        <v>62</v>
      </c>
      <c r="L73" s="15">
        <v>60</v>
      </c>
      <c r="M73" s="15">
        <v>30</v>
      </c>
      <c r="N73" s="15">
        <v>30</v>
      </c>
      <c r="O73" s="56">
        <v>2</v>
      </c>
      <c r="P73" s="83">
        <v>38</v>
      </c>
    </row>
    <row r="74" spans="1:16">
      <c r="A74" s="11" t="s">
        <v>41</v>
      </c>
      <c r="B74" s="102" t="s">
        <v>42</v>
      </c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</row>
    <row r="75" spans="1:16">
      <c r="A75" s="12" t="s">
        <v>19</v>
      </c>
      <c r="B75" s="48" t="s">
        <v>108</v>
      </c>
      <c r="C75" s="28">
        <v>2</v>
      </c>
      <c r="D75" s="14">
        <v>1.4</v>
      </c>
      <c r="E75" s="14">
        <v>0.6</v>
      </c>
      <c r="F75" s="14">
        <v>1.2</v>
      </c>
      <c r="G75" s="15" t="s">
        <v>20</v>
      </c>
      <c r="H75" s="15" t="s">
        <v>21</v>
      </c>
      <c r="I75" s="15">
        <v>60</v>
      </c>
      <c r="J75" s="18">
        <v>40</v>
      </c>
      <c r="K75" s="18">
        <v>41</v>
      </c>
      <c r="L75" s="15">
        <v>40</v>
      </c>
      <c r="M75" s="18">
        <v>15</v>
      </c>
      <c r="N75" s="18">
        <v>25</v>
      </c>
      <c r="O75" s="55">
        <v>1</v>
      </c>
      <c r="P75" s="83">
        <v>19</v>
      </c>
    </row>
    <row r="76" spans="1:16">
      <c r="A76" s="47" t="s">
        <v>22</v>
      </c>
      <c r="B76" s="27" t="s">
        <v>86</v>
      </c>
      <c r="C76" s="28">
        <v>3</v>
      </c>
      <c r="D76" s="14">
        <v>1.8</v>
      </c>
      <c r="E76" s="14">
        <v>1.2</v>
      </c>
      <c r="F76" s="14">
        <v>0.6</v>
      </c>
      <c r="G76" s="15" t="s">
        <v>20</v>
      </c>
      <c r="H76" s="15" t="s">
        <v>21</v>
      </c>
      <c r="I76" s="15">
        <v>75</v>
      </c>
      <c r="J76" s="18"/>
      <c r="K76" s="18">
        <v>45</v>
      </c>
      <c r="L76" s="15">
        <v>45</v>
      </c>
      <c r="M76" s="18"/>
      <c r="N76" s="18">
        <v>45</v>
      </c>
      <c r="O76" s="56"/>
      <c r="P76" s="83">
        <v>30</v>
      </c>
    </row>
    <row r="77" spans="1:16">
      <c r="A77" s="47" t="s">
        <v>24</v>
      </c>
      <c r="B77" s="27" t="s">
        <v>89</v>
      </c>
      <c r="C77" s="28">
        <v>7</v>
      </c>
      <c r="D77" s="14">
        <v>1</v>
      </c>
      <c r="E77" s="14">
        <v>6</v>
      </c>
      <c r="F77" s="14">
        <v>7</v>
      </c>
      <c r="G77" s="15"/>
      <c r="H77" s="15" t="s">
        <v>21</v>
      </c>
      <c r="I77" s="104" t="s">
        <v>66</v>
      </c>
      <c r="J77" s="105"/>
      <c r="K77" s="105"/>
      <c r="L77" s="105"/>
      <c r="M77" s="105"/>
      <c r="N77" s="105"/>
      <c r="O77" s="105"/>
      <c r="P77" s="105"/>
    </row>
    <row r="78" spans="1:16">
      <c r="A78" s="100" t="s">
        <v>26</v>
      </c>
      <c r="B78" s="101"/>
      <c r="C78" s="14">
        <f>SUM(C75:C77)</f>
        <v>12</v>
      </c>
      <c r="D78" s="14">
        <f>SUM(D75:D77)</f>
        <v>4.2</v>
      </c>
      <c r="E78" s="14">
        <f>SUM(E75:E77)</f>
        <v>7.8</v>
      </c>
      <c r="F78" s="14"/>
      <c r="G78" s="15" t="s">
        <v>27</v>
      </c>
      <c r="H78" s="15" t="s">
        <v>27</v>
      </c>
      <c r="I78" s="15">
        <f>SUM(I75:I76)</f>
        <v>135</v>
      </c>
      <c r="J78" s="15"/>
      <c r="K78" s="15">
        <f t="shared" ref="K78:P78" si="8">SUM(K75:K77)</f>
        <v>86</v>
      </c>
      <c r="L78" s="15">
        <f t="shared" si="8"/>
        <v>85</v>
      </c>
      <c r="M78" s="49">
        <f t="shared" si="8"/>
        <v>15</v>
      </c>
      <c r="N78" s="15">
        <f t="shared" si="8"/>
        <v>70</v>
      </c>
      <c r="O78" s="55">
        <f t="shared" si="8"/>
        <v>1</v>
      </c>
      <c r="P78" s="83">
        <f t="shared" si="8"/>
        <v>49</v>
      </c>
    </row>
    <row r="79" spans="1:16">
      <c r="A79" s="100" t="s">
        <v>28</v>
      </c>
      <c r="B79" s="101"/>
      <c r="C79" s="14"/>
      <c r="D79" s="14"/>
      <c r="E79" s="14"/>
      <c r="F79" s="14">
        <f>SUM(F75:F78)</f>
        <v>8.8000000000000007</v>
      </c>
      <c r="G79" s="15"/>
      <c r="H79" s="15"/>
      <c r="I79" s="15"/>
      <c r="J79" s="15">
        <f>SUM(J75:J76)</f>
        <v>40</v>
      </c>
      <c r="K79" s="15"/>
      <c r="L79" s="15"/>
      <c r="M79" s="15"/>
      <c r="N79" s="15"/>
      <c r="O79" s="55"/>
      <c r="P79" s="83"/>
    </row>
    <row r="80" spans="1:16">
      <c r="A80" s="100" t="s">
        <v>29</v>
      </c>
      <c r="B80" s="101"/>
      <c r="C80" s="14">
        <f>SUM(C78)</f>
        <v>12</v>
      </c>
      <c r="D80" s="14">
        <f>SUM(D78)</f>
        <v>4.2</v>
      </c>
      <c r="E80" s="14">
        <f>SUM(E78)</f>
        <v>7.8</v>
      </c>
      <c r="F80" s="14"/>
      <c r="G80" s="15" t="s">
        <v>27</v>
      </c>
      <c r="H80" s="15" t="s">
        <v>27</v>
      </c>
      <c r="I80" s="15">
        <f>SUM(I78)</f>
        <v>135</v>
      </c>
      <c r="J80" s="15"/>
      <c r="K80" s="15">
        <f t="shared" ref="K80:P80" si="9">SUM(K78)</f>
        <v>86</v>
      </c>
      <c r="L80" s="15">
        <f t="shared" si="9"/>
        <v>85</v>
      </c>
      <c r="M80" s="15">
        <f t="shared" si="9"/>
        <v>15</v>
      </c>
      <c r="N80" s="15">
        <f t="shared" si="9"/>
        <v>70</v>
      </c>
      <c r="O80" s="55">
        <f t="shared" si="9"/>
        <v>1</v>
      </c>
      <c r="P80" s="83">
        <f t="shared" si="9"/>
        <v>49</v>
      </c>
    </row>
    <row r="81" spans="1:16">
      <c r="A81" s="11" t="s">
        <v>35</v>
      </c>
      <c r="B81" s="102" t="s">
        <v>36</v>
      </c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</row>
    <row r="82" spans="1:16">
      <c r="A82" s="12" t="s">
        <v>19</v>
      </c>
      <c r="B82" s="21" t="s">
        <v>85</v>
      </c>
      <c r="C82" s="14">
        <v>0.5</v>
      </c>
      <c r="D82" s="29">
        <v>0.5</v>
      </c>
      <c r="E82" s="14"/>
      <c r="F82" s="14"/>
      <c r="G82" s="15" t="s">
        <v>20</v>
      </c>
      <c r="H82" s="15" t="s">
        <v>23</v>
      </c>
      <c r="I82" s="15">
        <v>4</v>
      </c>
      <c r="J82" s="24"/>
      <c r="K82" s="15">
        <v>4</v>
      </c>
      <c r="L82" s="15">
        <v>4</v>
      </c>
      <c r="M82" s="24">
        <v>4</v>
      </c>
      <c r="N82" s="56"/>
      <c r="O82" s="56"/>
      <c r="P82" s="83"/>
    </row>
    <row r="83" spans="1:16">
      <c r="A83" s="47" t="s">
        <v>22</v>
      </c>
      <c r="B83" s="21" t="s">
        <v>38</v>
      </c>
      <c r="C83" s="22">
        <v>0.25</v>
      </c>
      <c r="D83" s="23">
        <v>0.25</v>
      </c>
      <c r="E83" s="14"/>
      <c r="F83" s="14"/>
      <c r="G83" s="15" t="s">
        <v>20</v>
      </c>
      <c r="H83" s="15" t="s">
        <v>23</v>
      </c>
      <c r="I83" s="15">
        <v>2</v>
      </c>
      <c r="J83" s="24"/>
      <c r="K83" s="15">
        <v>2</v>
      </c>
      <c r="L83" s="15">
        <v>2</v>
      </c>
      <c r="M83" s="24">
        <v>2</v>
      </c>
      <c r="N83" s="55"/>
      <c r="O83" s="55"/>
      <c r="P83" s="83"/>
    </row>
    <row r="84" spans="1:16">
      <c r="A84" s="47" t="s">
        <v>24</v>
      </c>
      <c r="B84" s="21" t="s">
        <v>37</v>
      </c>
      <c r="C84" s="22">
        <v>0.25</v>
      </c>
      <c r="D84" s="23">
        <v>0.25</v>
      </c>
      <c r="E84" s="30"/>
      <c r="F84" s="14"/>
      <c r="G84" s="15" t="s">
        <v>20</v>
      </c>
      <c r="H84" s="15" t="s">
        <v>23</v>
      </c>
      <c r="I84" s="15">
        <v>2</v>
      </c>
      <c r="J84" s="24"/>
      <c r="K84" s="15">
        <v>2</v>
      </c>
      <c r="L84" s="15">
        <v>2</v>
      </c>
      <c r="M84" s="24">
        <v>2</v>
      </c>
      <c r="N84" s="55"/>
      <c r="O84" s="55"/>
      <c r="P84" s="83"/>
    </row>
    <row r="85" spans="1:16">
      <c r="A85" s="100" t="s">
        <v>26</v>
      </c>
      <c r="B85" s="112"/>
      <c r="C85" s="14">
        <f>SUM(C82:C84)</f>
        <v>1</v>
      </c>
      <c r="D85" s="14">
        <f>SUM(D82:D84)</f>
        <v>1</v>
      </c>
      <c r="E85" s="14"/>
      <c r="F85" s="14"/>
      <c r="G85" s="15"/>
      <c r="H85" s="15"/>
      <c r="I85" s="15">
        <f>SUM(I82:I84)</f>
        <v>8</v>
      </c>
      <c r="J85" s="15"/>
      <c r="K85" s="15">
        <f>SUM(K82:K84)</f>
        <v>8</v>
      </c>
      <c r="L85" s="15">
        <f>SUM(L82:L84)</f>
        <v>8</v>
      </c>
      <c r="M85" s="49">
        <f>SUM(M82:M84)</f>
        <v>8</v>
      </c>
      <c r="N85" s="56"/>
      <c r="O85" s="56"/>
      <c r="P85" s="83"/>
    </row>
    <row r="86" spans="1:16">
      <c r="A86" s="106" t="s">
        <v>46</v>
      </c>
      <c r="B86" s="107"/>
      <c r="C86" s="25">
        <f>SUM(C60,C71,C78,C85,)</f>
        <v>30</v>
      </c>
      <c r="D86" s="25">
        <v>12.7</v>
      </c>
      <c r="E86" s="25">
        <v>17.3</v>
      </c>
      <c r="F86" s="25">
        <f>SUM(F72,F79,)</f>
        <v>15.2</v>
      </c>
      <c r="G86" s="26" t="s">
        <v>27</v>
      </c>
      <c r="H86" s="26" t="s">
        <v>27</v>
      </c>
      <c r="I86" s="26">
        <f>SUM(I60,I71,I78,I85,)</f>
        <v>573</v>
      </c>
      <c r="J86" s="26">
        <f>SUM(J61,J72,J79,)</f>
        <v>230</v>
      </c>
      <c r="K86" s="26">
        <f>SUM(K60,K71,K78,K85,)</f>
        <v>373</v>
      </c>
      <c r="L86" s="53">
        <f>SUM(L60,L71,L78,L85,)</f>
        <v>363</v>
      </c>
      <c r="M86" s="58">
        <f>SUM(M60,M71,M78,M85,)</f>
        <v>128</v>
      </c>
      <c r="N86" s="58">
        <f>SUM(N60,N71,N78,N85,)</f>
        <v>235</v>
      </c>
      <c r="O86" s="58">
        <f>SUM(O60,O71,O80,)</f>
        <v>10</v>
      </c>
      <c r="P86" s="84">
        <f>SUM(P60,P71,P78,P85,)</f>
        <v>200</v>
      </c>
    </row>
    <row r="87" spans="1:16">
      <c r="A87" s="113" t="s">
        <v>49</v>
      </c>
      <c r="B87" s="114"/>
      <c r="C87" s="114"/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4"/>
      <c r="P87" s="114"/>
    </row>
    <row r="88" spans="1:16">
      <c r="A88" s="11" t="s">
        <v>17</v>
      </c>
      <c r="B88" s="102" t="s">
        <v>34</v>
      </c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</row>
    <row r="89" spans="1:16">
      <c r="A89" s="12" t="s">
        <v>19</v>
      </c>
      <c r="B89" s="27" t="s">
        <v>67</v>
      </c>
      <c r="C89" s="28">
        <v>2</v>
      </c>
      <c r="D89" s="14">
        <v>1.2</v>
      </c>
      <c r="E89" s="14">
        <v>0.8</v>
      </c>
      <c r="F89" s="14">
        <v>1.2</v>
      </c>
      <c r="G89" s="15" t="s">
        <v>32</v>
      </c>
      <c r="H89" s="15" t="s">
        <v>23</v>
      </c>
      <c r="I89" s="15">
        <v>50</v>
      </c>
      <c r="J89" s="15">
        <v>30</v>
      </c>
      <c r="K89" s="15">
        <v>31</v>
      </c>
      <c r="L89" s="15">
        <v>30</v>
      </c>
      <c r="M89" s="15">
        <v>15</v>
      </c>
      <c r="N89" s="15">
        <v>15</v>
      </c>
      <c r="O89" s="56">
        <v>1</v>
      </c>
      <c r="P89" s="83">
        <v>19</v>
      </c>
    </row>
    <row r="90" spans="1:16" ht="15" customHeight="1">
      <c r="A90" s="12" t="s">
        <v>22</v>
      </c>
      <c r="B90" s="71" t="s">
        <v>109</v>
      </c>
      <c r="C90" s="28">
        <v>2</v>
      </c>
      <c r="D90" s="14">
        <v>1.2</v>
      </c>
      <c r="E90" s="14">
        <v>0.8</v>
      </c>
      <c r="F90" s="14">
        <v>1.2</v>
      </c>
      <c r="G90" s="15" t="s">
        <v>20</v>
      </c>
      <c r="H90" s="15" t="s">
        <v>23</v>
      </c>
      <c r="I90" s="15">
        <v>50</v>
      </c>
      <c r="J90" s="15">
        <v>30</v>
      </c>
      <c r="K90" s="15">
        <v>31</v>
      </c>
      <c r="L90" s="15">
        <v>30</v>
      </c>
      <c r="M90" s="15">
        <v>15</v>
      </c>
      <c r="N90" s="15">
        <v>15</v>
      </c>
      <c r="O90" s="56">
        <v>1</v>
      </c>
      <c r="P90" s="83">
        <v>19</v>
      </c>
    </row>
    <row r="91" spans="1:16">
      <c r="A91" s="12" t="s">
        <v>24</v>
      </c>
      <c r="B91" s="38" t="s">
        <v>69</v>
      </c>
      <c r="C91" s="28">
        <v>2</v>
      </c>
      <c r="D91" s="14">
        <v>1.2</v>
      </c>
      <c r="E91" s="14">
        <v>0.8</v>
      </c>
      <c r="F91" s="14">
        <v>1.2</v>
      </c>
      <c r="G91" s="15" t="s">
        <v>20</v>
      </c>
      <c r="H91" s="15" t="s">
        <v>23</v>
      </c>
      <c r="I91" s="15">
        <v>50</v>
      </c>
      <c r="J91" s="15">
        <v>30</v>
      </c>
      <c r="K91" s="15">
        <v>31</v>
      </c>
      <c r="L91" s="15">
        <v>30</v>
      </c>
      <c r="M91" s="15">
        <v>15</v>
      </c>
      <c r="N91" s="15">
        <v>15</v>
      </c>
      <c r="O91" s="56">
        <v>1</v>
      </c>
      <c r="P91" s="83">
        <v>19</v>
      </c>
    </row>
    <row r="92" spans="1:16">
      <c r="A92" s="12" t="s">
        <v>25</v>
      </c>
      <c r="B92" s="13" t="s">
        <v>64</v>
      </c>
      <c r="C92" s="14">
        <v>2</v>
      </c>
      <c r="D92" s="14">
        <v>1.2</v>
      </c>
      <c r="E92" s="14">
        <v>0.8</v>
      </c>
      <c r="F92" s="14">
        <v>0.6</v>
      </c>
      <c r="G92" s="15" t="s">
        <v>20</v>
      </c>
      <c r="H92" s="15" t="s">
        <v>21</v>
      </c>
      <c r="I92" s="15">
        <v>50</v>
      </c>
      <c r="J92" s="15">
        <v>15</v>
      </c>
      <c r="K92" s="15">
        <v>31</v>
      </c>
      <c r="L92" s="15">
        <v>30</v>
      </c>
      <c r="M92" s="15">
        <v>15</v>
      </c>
      <c r="N92" s="15">
        <v>15</v>
      </c>
      <c r="O92" s="56">
        <v>1</v>
      </c>
      <c r="P92" s="83">
        <v>19</v>
      </c>
    </row>
    <row r="93" spans="1:16">
      <c r="A93" s="12" t="s">
        <v>50</v>
      </c>
      <c r="B93" s="13" t="s">
        <v>64</v>
      </c>
      <c r="C93" s="14">
        <v>2</v>
      </c>
      <c r="D93" s="14">
        <v>1.2</v>
      </c>
      <c r="E93" s="14">
        <v>0.8</v>
      </c>
      <c r="F93" s="14">
        <v>0.6</v>
      </c>
      <c r="G93" s="15" t="s">
        <v>20</v>
      </c>
      <c r="H93" s="15" t="s">
        <v>21</v>
      </c>
      <c r="I93" s="15">
        <v>50</v>
      </c>
      <c r="J93" s="15">
        <v>15</v>
      </c>
      <c r="K93" s="15">
        <v>31</v>
      </c>
      <c r="L93" s="15">
        <v>30</v>
      </c>
      <c r="M93" s="15">
        <v>15</v>
      </c>
      <c r="N93" s="15">
        <v>15</v>
      </c>
      <c r="O93" s="56">
        <v>1</v>
      </c>
      <c r="P93" s="83">
        <v>19</v>
      </c>
    </row>
    <row r="94" spans="1:16">
      <c r="A94" s="100" t="s">
        <v>26</v>
      </c>
      <c r="B94" s="101"/>
      <c r="C94" s="14">
        <f>SUM(C89:C93)</f>
        <v>10</v>
      </c>
      <c r="D94" s="14">
        <f>SUM(D89:D93)</f>
        <v>6</v>
      </c>
      <c r="E94" s="14">
        <f>SUM(E89:E93)</f>
        <v>4</v>
      </c>
      <c r="F94" s="14"/>
      <c r="G94" s="15" t="s">
        <v>27</v>
      </c>
      <c r="H94" s="15" t="s">
        <v>27</v>
      </c>
      <c r="I94" s="15">
        <f>SUM(I89:I93)</f>
        <v>250</v>
      </c>
      <c r="J94" s="15"/>
      <c r="K94" s="15">
        <f t="shared" ref="K94:P94" si="10">SUM(K89:K93)</f>
        <v>155</v>
      </c>
      <c r="L94" s="15">
        <f t="shared" si="10"/>
        <v>150</v>
      </c>
      <c r="M94" s="15">
        <f t="shared" si="10"/>
        <v>75</v>
      </c>
      <c r="N94" s="15">
        <f t="shared" si="10"/>
        <v>75</v>
      </c>
      <c r="O94" s="55">
        <f t="shared" si="10"/>
        <v>5</v>
      </c>
      <c r="P94" s="83">
        <f t="shared" si="10"/>
        <v>95</v>
      </c>
    </row>
    <row r="95" spans="1:16">
      <c r="A95" s="100" t="s">
        <v>28</v>
      </c>
      <c r="B95" s="101"/>
      <c r="C95" s="14"/>
      <c r="D95" s="14"/>
      <c r="E95" s="14"/>
      <c r="F95" s="14">
        <f>SUM(F89:F94)</f>
        <v>4.7999999999999989</v>
      </c>
      <c r="G95" s="15"/>
      <c r="H95" s="15"/>
      <c r="I95" s="15"/>
      <c r="J95" s="15">
        <f>SUM(J89:J94)</f>
        <v>120</v>
      </c>
      <c r="K95" s="15"/>
      <c r="L95" s="15"/>
      <c r="M95" s="15"/>
      <c r="N95" s="15"/>
      <c r="O95" s="55"/>
      <c r="P95" s="83"/>
    </row>
    <row r="96" spans="1:16">
      <c r="A96" s="100" t="s">
        <v>29</v>
      </c>
      <c r="B96" s="101"/>
      <c r="C96" s="14">
        <v>4</v>
      </c>
      <c r="D96" s="14">
        <v>2.4</v>
      </c>
      <c r="E96" s="14">
        <v>1.6</v>
      </c>
      <c r="F96" s="14"/>
      <c r="G96" s="15" t="s">
        <v>27</v>
      </c>
      <c r="H96" s="15" t="s">
        <v>27</v>
      </c>
      <c r="I96" s="15">
        <v>100</v>
      </c>
      <c r="J96" s="15"/>
      <c r="K96" s="15">
        <v>62</v>
      </c>
      <c r="L96" s="15">
        <v>60</v>
      </c>
      <c r="M96" s="15">
        <v>30</v>
      </c>
      <c r="N96" s="15">
        <v>30</v>
      </c>
      <c r="O96" s="55">
        <v>2</v>
      </c>
      <c r="P96" s="83">
        <v>38</v>
      </c>
    </row>
    <row r="97" spans="1:16">
      <c r="A97" s="11" t="s">
        <v>30</v>
      </c>
      <c r="B97" s="102" t="s">
        <v>42</v>
      </c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</row>
    <row r="98" spans="1:16" ht="25.5">
      <c r="A98" s="12" t="s">
        <v>19</v>
      </c>
      <c r="B98" s="71" t="s">
        <v>127</v>
      </c>
      <c r="C98" s="28">
        <v>2</v>
      </c>
      <c r="D98" s="14">
        <v>1.4</v>
      </c>
      <c r="E98" s="14">
        <v>0.6</v>
      </c>
      <c r="F98" s="14">
        <v>1.2</v>
      </c>
      <c r="G98" s="15" t="s">
        <v>20</v>
      </c>
      <c r="H98" s="15" t="s">
        <v>21</v>
      </c>
      <c r="I98" s="15">
        <v>60</v>
      </c>
      <c r="J98" s="18">
        <v>30</v>
      </c>
      <c r="K98" s="18">
        <v>41</v>
      </c>
      <c r="L98" s="15">
        <v>40</v>
      </c>
      <c r="M98" s="18">
        <v>15</v>
      </c>
      <c r="N98" s="18">
        <v>25</v>
      </c>
      <c r="O98" s="55">
        <v>1</v>
      </c>
      <c r="P98" s="83">
        <v>19</v>
      </c>
    </row>
    <row r="99" spans="1:16" ht="15" customHeight="1">
      <c r="A99" s="12" t="s">
        <v>22</v>
      </c>
      <c r="B99" s="71" t="s">
        <v>100</v>
      </c>
      <c r="C99" s="14">
        <v>2</v>
      </c>
      <c r="D99" s="14">
        <v>1.2</v>
      </c>
      <c r="E99" s="14">
        <v>0.8</v>
      </c>
      <c r="F99" s="14">
        <v>1.2</v>
      </c>
      <c r="G99" s="15" t="s">
        <v>20</v>
      </c>
      <c r="H99" s="15" t="s">
        <v>21</v>
      </c>
      <c r="I99" s="15">
        <v>60</v>
      </c>
      <c r="J99" s="18">
        <v>30</v>
      </c>
      <c r="K99" s="18">
        <v>36</v>
      </c>
      <c r="L99" s="15">
        <v>35</v>
      </c>
      <c r="M99" s="18">
        <v>15</v>
      </c>
      <c r="N99" s="18">
        <v>20</v>
      </c>
      <c r="O99" s="55">
        <v>1</v>
      </c>
      <c r="P99" s="83">
        <v>24</v>
      </c>
    </row>
    <row r="100" spans="1:16">
      <c r="A100" s="47" t="s">
        <v>24</v>
      </c>
      <c r="B100" s="27" t="s">
        <v>86</v>
      </c>
      <c r="C100" s="28">
        <v>3</v>
      </c>
      <c r="D100" s="14">
        <v>1.8</v>
      </c>
      <c r="E100" s="14">
        <v>1.2</v>
      </c>
      <c r="F100" s="14">
        <v>0.6</v>
      </c>
      <c r="G100" s="15" t="s">
        <v>20</v>
      </c>
      <c r="H100" s="15" t="s">
        <v>21</v>
      </c>
      <c r="I100" s="15">
        <v>75</v>
      </c>
      <c r="J100" s="18"/>
      <c r="K100" s="18">
        <v>45</v>
      </c>
      <c r="L100" s="15">
        <v>45</v>
      </c>
      <c r="M100" s="18"/>
      <c r="N100" s="18">
        <v>45</v>
      </c>
      <c r="O100" s="56"/>
      <c r="P100" s="83">
        <v>30</v>
      </c>
    </row>
    <row r="101" spans="1:16">
      <c r="A101" s="47" t="s">
        <v>25</v>
      </c>
      <c r="B101" s="27" t="s">
        <v>89</v>
      </c>
      <c r="C101" s="28">
        <v>13</v>
      </c>
      <c r="D101" s="14">
        <v>3</v>
      </c>
      <c r="E101" s="14">
        <v>10</v>
      </c>
      <c r="F101" s="14">
        <v>13</v>
      </c>
      <c r="G101" s="15"/>
      <c r="H101" s="15" t="s">
        <v>21</v>
      </c>
      <c r="I101" s="104" t="s">
        <v>66</v>
      </c>
      <c r="J101" s="105"/>
      <c r="K101" s="105"/>
      <c r="L101" s="105"/>
      <c r="M101" s="105"/>
      <c r="N101" s="105"/>
      <c r="O101" s="105"/>
      <c r="P101" s="105"/>
    </row>
    <row r="102" spans="1:16">
      <c r="A102" s="47" t="s">
        <v>50</v>
      </c>
      <c r="B102" s="27" t="s">
        <v>65</v>
      </c>
      <c r="C102" s="104" t="s">
        <v>66</v>
      </c>
      <c r="D102" s="105"/>
      <c r="E102" s="105"/>
      <c r="F102" s="105"/>
      <c r="G102" s="105"/>
      <c r="H102" s="105"/>
      <c r="I102" s="105"/>
      <c r="J102" s="105"/>
      <c r="K102" s="105"/>
      <c r="L102" s="105"/>
      <c r="M102" s="105"/>
      <c r="N102" s="105"/>
      <c r="O102" s="105"/>
      <c r="P102" s="105"/>
    </row>
    <row r="103" spans="1:16">
      <c r="A103" s="100" t="s">
        <v>26</v>
      </c>
      <c r="B103" s="101"/>
      <c r="C103" s="14">
        <f>SUM(C98:C101)</f>
        <v>20</v>
      </c>
      <c r="D103" s="14">
        <f>SUM(D98:D101)</f>
        <v>7.3999999999999995</v>
      </c>
      <c r="E103" s="14">
        <f>SUM(E98:E101)</f>
        <v>12.6</v>
      </c>
      <c r="F103" s="14"/>
      <c r="G103" s="15" t="s">
        <v>27</v>
      </c>
      <c r="H103" s="15" t="s">
        <v>27</v>
      </c>
      <c r="I103" s="15">
        <f>SUM(I98:I100)</f>
        <v>195</v>
      </c>
      <c r="J103" s="15"/>
      <c r="K103" s="15">
        <f>SUM(K98:K100)</f>
        <v>122</v>
      </c>
      <c r="L103" s="15">
        <f>SUM(L98:L100)</f>
        <v>120</v>
      </c>
      <c r="M103" s="15">
        <f>SUM(M98:M100)</f>
        <v>30</v>
      </c>
      <c r="N103" s="15">
        <f>SUM(N98:N100)</f>
        <v>90</v>
      </c>
      <c r="O103" s="55">
        <f>SUM(O98:O101)</f>
        <v>2</v>
      </c>
      <c r="P103" s="83">
        <f>SUM(P98:P101)</f>
        <v>73</v>
      </c>
    </row>
    <row r="104" spans="1:16">
      <c r="A104" s="100" t="s">
        <v>28</v>
      </c>
      <c r="B104" s="101"/>
      <c r="C104" s="14"/>
      <c r="D104" s="14"/>
      <c r="E104" s="14"/>
      <c r="F104" s="14">
        <f>SUM(F98:F101)</f>
        <v>16</v>
      </c>
      <c r="G104" s="15"/>
      <c r="H104" s="15"/>
      <c r="I104" s="15"/>
      <c r="J104" s="15">
        <f>SUM(J98:J100)</f>
        <v>60</v>
      </c>
      <c r="K104" s="15"/>
      <c r="L104" s="15"/>
      <c r="M104" s="15"/>
      <c r="N104" s="15"/>
      <c r="O104" s="55"/>
      <c r="P104" s="83"/>
    </row>
    <row r="105" spans="1:16">
      <c r="A105" s="100" t="s">
        <v>29</v>
      </c>
      <c r="B105" s="101"/>
      <c r="C105" s="14">
        <v>20</v>
      </c>
      <c r="D105" s="14">
        <f>SUM(D103)</f>
        <v>7.3999999999999995</v>
      </c>
      <c r="E105" s="14">
        <f>SUM(E103)</f>
        <v>12.6</v>
      </c>
      <c r="F105" s="14"/>
      <c r="G105" s="15" t="s">
        <v>27</v>
      </c>
      <c r="H105" s="15" t="s">
        <v>27</v>
      </c>
      <c r="I105" s="15">
        <f>SUM(I103)</f>
        <v>195</v>
      </c>
      <c r="J105" s="15"/>
      <c r="K105" s="15">
        <f t="shared" ref="K105:P105" si="11">SUM(K103)</f>
        <v>122</v>
      </c>
      <c r="L105" s="15">
        <f t="shared" si="11"/>
        <v>120</v>
      </c>
      <c r="M105" s="15">
        <f t="shared" si="11"/>
        <v>30</v>
      </c>
      <c r="N105" s="15">
        <f t="shared" si="11"/>
        <v>90</v>
      </c>
      <c r="O105" s="56">
        <f t="shared" si="11"/>
        <v>2</v>
      </c>
      <c r="P105" s="83">
        <f t="shared" si="11"/>
        <v>73</v>
      </c>
    </row>
    <row r="106" spans="1:16">
      <c r="A106" s="106" t="s">
        <v>51</v>
      </c>
      <c r="B106" s="107"/>
      <c r="C106" s="25">
        <f>SUM(C94,C103,)</f>
        <v>30</v>
      </c>
      <c r="D106" s="25">
        <v>13.8</v>
      </c>
      <c r="E106" s="25">
        <v>16.2</v>
      </c>
      <c r="F106" s="25">
        <f>SUM(F95,F104,)</f>
        <v>20.799999999999997</v>
      </c>
      <c r="G106" s="26" t="s">
        <v>27</v>
      </c>
      <c r="H106" s="26" t="s">
        <v>27</v>
      </c>
      <c r="I106" s="26">
        <f>SUM(I94,I103,)</f>
        <v>445</v>
      </c>
      <c r="J106" s="26">
        <f>SUM(J95,J104,)</f>
        <v>180</v>
      </c>
      <c r="K106" s="26">
        <f t="shared" ref="K106:P106" si="12">SUM(K94,K103,)</f>
        <v>277</v>
      </c>
      <c r="L106" s="26">
        <f t="shared" si="12"/>
        <v>270</v>
      </c>
      <c r="M106" s="26">
        <f t="shared" si="12"/>
        <v>105</v>
      </c>
      <c r="N106" s="26">
        <f t="shared" si="12"/>
        <v>165</v>
      </c>
      <c r="O106" s="59">
        <f t="shared" si="12"/>
        <v>7</v>
      </c>
      <c r="P106" s="84">
        <f t="shared" si="12"/>
        <v>168</v>
      </c>
    </row>
    <row r="107" spans="1:16">
      <c r="A107" s="108" t="s">
        <v>52</v>
      </c>
      <c r="B107" s="109"/>
      <c r="C107" s="61">
        <v>60</v>
      </c>
      <c r="D107" s="61">
        <v>26.5</v>
      </c>
      <c r="E107" s="61">
        <v>33.5</v>
      </c>
      <c r="F107" s="62">
        <f>SUM(F86,F106,)</f>
        <v>36</v>
      </c>
      <c r="G107" s="63" t="s">
        <v>27</v>
      </c>
      <c r="H107" s="63" t="s">
        <v>27</v>
      </c>
      <c r="I107" s="64">
        <f t="shared" ref="I107:P107" si="13">SUM(I86,I106,)</f>
        <v>1018</v>
      </c>
      <c r="J107" s="63">
        <f t="shared" si="13"/>
        <v>410</v>
      </c>
      <c r="K107" s="63">
        <f t="shared" si="13"/>
        <v>650</v>
      </c>
      <c r="L107" s="64">
        <f t="shared" si="13"/>
        <v>633</v>
      </c>
      <c r="M107" s="63">
        <f t="shared" si="13"/>
        <v>233</v>
      </c>
      <c r="N107" s="63">
        <f t="shared" si="13"/>
        <v>400</v>
      </c>
      <c r="O107" s="66">
        <f t="shared" si="13"/>
        <v>17</v>
      </c>
      <c r="P107" s="85">
        <f t="shared" si="13"/>
        <v>368</v>
      </c>
    </row>
    <row r="108" spans="1:16">
      <c r="A108" s="110" t="s">
        <v>70</v>
      </c>
      <c r="B108" s="111"/>
      <c r="C108" s="34">
        <f>SUM(C53,C86,C106,)</f>
        <v>90</v>
      </c>
      <c r="D108" s="34">
        <v>45.3</v>
      </c>
      <c r="E108" s="34">
        <v>44.7</v>
      </c>
      <c r="F108" s="25"/>
      <c r="G108" s="35" t="s">
        <v>27</v>
      </c>
      <c r="H108" s="35" t="s">
        <v>27</v>
      </c>
      <c r="I108" s="26">
        <f>SUM(I54,I107,)</f>
        <v>1646</v>
      </c>
      <c r="J108" s="35"/>
      <c r="K108" s="35">
        <f>SUM(K54,K107,)</f>
        <v>1049</v>
      </c>
      <c r="L108" s="26">
        <f>SUM(L53,L86,L106)</f>
        <v>1021</v>
      </c>
      <c r="M108" s="35">
        <f>SUM(M53,M86,M106)</f>
        <v>346</v>
      </c>
      <c r="N108" s="35">
        <f>SUM(N53,N86,N106)</f>
        <v>675</v>
      </c>
      <c r="O108" s="59">
        <f>SUM(O54,O107,)</f>
        <v>28</v>
      </c>
      <c r="P108" s="84">
        <f>SUM(P54,P107,)</f>
        <v>597</v>
      </c>
    </row>
    <row r="109" spans="1:16">
      <c r="A109" s="100" t="s">
        <v>28</v>
      </c>
      <c r="B109" s="101"/>
      <c r="C109" s="14"/>
      <c r="D109" s="14"/>
      <c r="E109" s="14"/>
      <c r="F109" s="67">
        <f>SUM(F54,F107,)</f>
        <v>47.1</v>
      </c>
      <c r="G109" s="15"/>
      <c r="H109" s="15"/>
      <c r="I109" s="15"/>
      <c r="J109" s="68">
        <f>SUM(J54,J107,)</f>
        <v>685</v>
      </c>
      <c r="K109" s="15"/>
      <c r="L109" s="15"/>
      <c r="M109" s="15"/>
      <c r="N109" s="15"/>
      <c r="O109" s="54"/>
      <c r="P109" s="83"/>
    </row>
    <row r="110" spans="1:16">
      <c r="A110" s="94" t="s">
        <v>71</v>
      </c>
      <c r="B110" s="95"/>
      <c r="C110" s="33">
        <f>SUM(C26,C39,C46,C52,C62,C73,C80,C96,C105,)</f>
        <v>57</v>
      </c>
      <c r="D110" s="33">
        <f>SUM(D26,D32,D39,D46,D52,D62,D73,D80,D96,D105,)</f>
        <v>27.399999999999995</v>
      </c>
      <c r="E110" s="33">
        <f>SUM(E26,E32,E39,E46,E52,E62,E73,E80,E96,E105,)</f>
        <v>29.6</v>
      </c>
      <c r="F110" s="33"/>
      <c r="G110" s="31" t="s">
        <v>27</v>
      </c>
      <c r="H110" s="31" t="s">
        <v>27</v>
      </c>
      <c r="I110" s="31">
        <f>SUM(I26,I32,I39,I46,I62,I73,I80,I96,I105,)</f>
        <v>905</v>
      </c>
      <c r="J110" s="31"/>
      <c r="K110" s="31">
        <f>SUM(K26,K32,K39,K46,K52,K62,K73,K80,K96,K105,)</f>
        <v>580</v>
      </c>
      <c r="L110" s="31">
        <f>SUM(L26,L32,L39,L46,L52,L62,L73,L80,L96,L105,)</f>
        <v>570</v>
      </c>
      <c r="M110" s="31">
        <f>SUM(M26,M32,M39,M46,M52,M62,M73,M80,M96,M105)</f>
        <v>195</v>
      </c>
      <c r="N110" s="31">
        <f>SUM(N26,N32,N39,N46,N52,N62,N73,N80,N96,N105,)</f>
        <v>375</v>
      </c>
      <c r="O110" s="60">
        <f>SUM(O26,O32,O39,O46,O52,O62,O73,O80,O96,O105,)</f>
        <v>10</v>
      </c>
      <c r="P110" s="86">
        <f>SUM(P26,P32,P39,P46,P52,P62,P73,P80,P96,P105,)</f>
        <v>325</v>
      </c>
    </row>
    <row r="114" spans="1:8">
      <c r="A114" s="96" t="s">
        <v>124</v>
      </c>
      <c r="B114" s="96"/>
      <c r="C114" s="96"/>
      <c r="D114" s="96"/>
      <c r="E114" s="96"/>
      <c r="F114" s="96"/>
      <c r="G114" s="96"/>
      <c r="H114" s="96"/>
    </row>
    <row r="115" spans="1:8" ht="15">
      <c r="A115" s="70" t="s">
        <v>19</v>
      </c>
      <c r="B115" s="97" t="s">
        <v>99</v>
      </c>
      <c r="C115" s="98"/>
      <c r="D115" s="99"/>
      <c r="E115" s="69"/>
      <c r="F115" s="69"/>
      <c r="G115" s="69"/>
      <c r="H115" s="69"/>
    </row>
    <row r="116" spans="1:8">
      <c r="A116" s="79" t="s">
        <v>22</v>
      </c>
      <c r="B116" s="97" t="s">
        <v>72</v>
      </c>
      <c r="C116" s="98"/>
      <c r="D116" s="99"/>
    </row>
    <row r="117" spans="1:8">
      <c r="A117" s="79" t="s">
        <v>24</v>
      </c>
      <c r="B117" s="97" t="s">
        <v>74</v>
      </c>
      <c r="C117" s="98"/>
      <c r="D117" s="99"/>
    </row>
    <row r="118" spans="1:8">
      <c r="A118" s="79" t="s">
        <v>25</v>
      </c>
      <c r="B118" s="93" t="s">
        <v>101</v>
      </c>
      <c r="C118" s="93"/>
      <c r="D118" s="93"/>
    </row>
    <row r="119" spans="1:8">
      <c r="A119" s="79" t="s">
        <v>50</v>
      </c>
      <c r="B119" s="90" t="s">
        <v>118</v>
      </c>
      <c r="C119" s="91"/>
      <c r="D119" s="92"/>
    </row>
    <row r="120" spans="1:8">
      <c r="A120" s="79" t="s">
        <v>115</v>
      </c>
      <c r="B120" s="93" t="s">
        <v>116</v>
      </c>
      <c r="C120" s="93"/>
      <c r="D120" s="93"/>
    </row>
  </sheetData>
  <mergeCells count="88">
    <mergeCell ref="B119:D119"/>
    <mergeCell ref="B120:D120"/>
    <mergeCell ref="A110:B110"/>
    <mergeCell ref="A114:H114"/>
    <mergeCell ref="B115:D115"/>
    <mergeCell ref="B116:D116"/>
    <mergeCell ref="B117:D117"/>
    <mergeCell ref="B118:D118"/>
    <mergeCell ref="A109:B109"/>
    <mergeCell ref="A95:B95"/>
    <mergeCell ref="A96:B96"/>
    <mergeCell ref="B97:P97"/>
    <mergeCell ref="I101:P101"/>
    <mergeCell ref="C102:P102"/>
    <mergeCell ref="A103:B103"/>
    <mergeCell ref="A104:B104"/>
    <mergeCell ref="A105:B105"/>
    <mergeCell ref="A106:B106"/>
    <mergeCell ref="A107:B107"/>
    <mergeCell ref="A108:B108"/>
    <mergeCell ref="A94:B94"/>
    <mergeCell ref="A73:B73"/>
    <mergeCell ref="B74:P74"/>
    <mergeCell ref="I77:P77"/>
    <mergeCell ref="A78:B78"/>
    <mergeCell ref="A79:B79"/>
    <mergeCell ref="A80:B80"/>
    <mergeCell ref="B81:P81"/>
    <mergeCell ref="A85:B85"/>
    <mergeCell ref="A86:B86"/>
    <mergeCell ref="A87:P87"/>
    <mergeCell ref="B88:P88"/>
    <mergeCell ref="A72:B72"/>
    <mergeCell ref="B51:L51"/>
    <mergeCell ref="A53:B53"/>
    <mergeCell ref="A54:B54"/>
    <mergeCell ref="B55:P55"/>
    <mergeCell ref="A56:P56"/>
    <mergeCell ref="B57:P57"/>
    <mergeCell ref="A60:B60"/>
    <mergeCell ref="A61:B61"/>
    <mergeCell ref="A62:B62"/>
    <mergeCell ref="B63:P63"/>
    <mergeCell ref="A71:B71"/>
    <mergeCell ref="A50:B50"/>
    <mergeCell ref="A31:B31"/>
    <mergeCell ref="A32:B32"/>
    <mergeCell ref="B33:P33"/>
    <mergeCell ref="A37:B37"/>
    <mergeCell ref="A38:B38"/>
    <mergeCell ref="A39:B39"/>
    <mergeCell ref="B40:P40"/>
    <mergeCell ref="A44:B44"/>
    <mergeCell ref="A45:B45"/>
    <mergeCell ref="A46:B46"/>
    <mergeCell ref="B47:P47"/>
    <mergeCell ref="Q12:Q16"/>
    <mergeCell ref="C13:C16"/>
    <mergeCell ref="D13:D16"/>
    <mergeCell ref="E13:E16"/>
    <mergeCell ref="F13:F16"/>
    <mergeCell ref="I13:I16"/>
    <mergeCell ref="J13:J16"/>
    <mergeCell ref="K13:O13"/>
    <mergeCell ref="P13:P16"/>
    <mergeCell ref="K14:K16"/>
    <mergeCell ref="L15:L16"/>
    <mergeCell ref="M15:M16"/>
    <mergeCell ref="N15:N16"/>
    <mergeCell ref="A2:P2"/>
    <mergeCell ref="A3:P3"/>
    <mergeCell ref="A12:A16"/>
    <mergeCell ref="B12:B16"/>
    <mergeCell ref="C12:F12"/>
    <mergeCell ref="G12:G16"/>
    <mergeCell ref="H12:H16"/>
    <mergeCell ref="I12:P12"/>
    <mergeCell ref="L14:N14"/>
    <mergeCell ref="O14:O16"/>
    <mergeCell ref="A30:B30"/>
    <mergeCell ref="A17:P17"/>
    <mergeCell ref="A18:P18"/>
    <mergeCell ref="A19:P19"/>
    <mergeCell ref="B20:P20"/>
    <mergeCell ref="A24:B24"/>
    <mergeCell ref="A25:B25"/>
    <mergeCell ref="A26:B26"/>
    <mergeCell ref="B27:P27"/>
  </mergeCells>
  <printOptions horizontalCentered="1"/>
  <pageMargins left="0.19685039370078741" right="0.11811023622047245" top="0.55118110236220474" bottom="0.86614173228346458" header="0.94488188976377963" footer="1.062992125984252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20"/>
  <sheetViews>
    <sheetView showGridLines="0" topLeftCell="B1" zoomScaleNormal="100" zoomScaleSheetLayoutView="100" zoomScalePageLayoutView="55" workbookViewId="0">
      <selection activeCell="B1" sqref="B1"/>
    </sheetView>
  </sheetViews>
  <sheetFormatPr defaultColWidth="8.85546875" defaultRowHeight="12.75"/>
  <cols>
    <col min="1" max="1" width="3.140625" style="1" customWidth="1"/>
    <col min="2" max="2" width="43.85546875" customWidth="1"/>
    <col min="3" max="3" width="8" style="2" customWidth="1"/>
    <col min="4" max="4" width="10.7109375" style="2" customWidth="1"/>
    <col min="5" max="5" width="8" style="2" customWidth="1"/>
    <col min="6" max="6" width="9" style="2" customWidth="1"/>
    <col min="7" max="7" width="8" customWidth="1"/>
    <col min="8" max="8" width="10" customWidth="1"/>
    <col min="9" max="9" width="12.42578125" customWidth="1"/>
    <col min="10" max="10" width="13.140625" customWidth="1"/>
    <col min="11" max="11" width="7.28515625" customWidth="1"/>
    <col min="12" max="12" width="6" customWidth="1"/>
    <col min="13" max="13" width="5" customWidth="1"/>
    <col min="14" max="14" width="6" customWidth="1"/>
    <col min="15" max="15" width="4.42578125" customWidth="1"/>
    <col min="16" max="16" width="9.42578125" style="3" customWidth="1"/>
    <col min="17" max="18" width="5.7109375" customWidth="1"/>
  </cols>
  <sheetData>
    <row r="1" spans="1:18">
      <c r="A1" s="4"/>
      <c r="B1" s="42"/>
      <c r="D1" s="5"/>
      <c r="E1" s="5"/>
      <c r="F1" s="5"/>
      <c r="G1" s="42"/>
      <c r="H1" s="42"/>
      <c r="I1" s="42"/>
      <c r="J1" s="42"/>
      <c r="K1" s="42"/>
      <c r="L1" s="42"/>
      <c r="M1" s="42"/>
      <c r="N1" s="42"/>
      <c r="O1" s="42"/>
      <c r="P1" s="6"/>
      <c r="Q1" s="42"/>
      <c r="R1" s="42"/>
    </row>
    <row r="2" spans="1:18" ht="15.75">
      <c r="A2" s="145" t="s">
        <v>0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42"/>
      <c r="R2" s="42"/>
    </row>
    <row r="3" spans="1:18" ht="15.75">
      <c r="A3" s="145" t="s">
        <v>98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42"/>
      <c r="R3" s="42"/>
    </row>
    <row r="4" spans="1:18" ht="15.7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3"/>
      <c r="R4" s="43"/>
    </row>
    <row r="5" spans="1:18" ht="15.75">
      <c r="A5" s="7"/>
      <c r="B5" s="41"/>
      <c r="C5" s="8"/>
      <c r="D5" s="8"/>
      <c r="E5" s="8"/>
      <c r="F5" s="8"/>
      <c r="G5" s="41"/>
      <c r="H5" s="41"/>
      <c r="I5" s="41"/>
      <c r="J5" s="82"/>
      <c r="K5" s="8"/>
      <c r="L5" s="8" t="s">
        <v>129</v>
      </c>
      <c r="M5" s="8"/>
      <c r="N5" s="82"/>
      <c r="O5" s="41"/>
      <c r="P5" s="41"/>
      <c r="Q5" s="42"/>
      <c r="R5" s="42"/>
    </row>
    <row r="6" spans="1:18">
      <c r="A6" s="4"/>
      <c r="B6" s="1" t="s">
        <v>1</v>
      </c>
      <c r="C6" s="45"/>
      <c r="D6" s="9"/>
      <c r="E6" s="9"/>
      <c r="F6" s="9"/>
      <c r="G6" s="6"/>
      <c r="H6" s="6"/>
      <c r="I6" s="6"/>
      <c r="J6" s="6"/>
      <c r="K6" s="6"/>
      <c r="L6" s="6"/>
      <c r="M6" s="6"/>
      <c r="N6" s="6"/>
      <c r="O6" s="6"/>
      <c r="P6" s="6"/>
      <c r="Q6" s="42"/>
      <c r="R6" s="42"/>
    </row>
    <row r="7" spans="1:18">
      <c r="A7" s="4"/>
      <c r="B7" t="s">
        <v>2</v>
      </c>
      <c r="D7" s="5"/>
      <c r="E7" s="5"/>
      <c r="F7" s="5"/>
      <c r="G7" s="42"/>
      <c r="H7" s="42"/>
      <c r="I7" s="42"/>
      <c r="J7" s="42"/>
      <c r="K7" s="42"/>
      <c r="L7" s="42"/>
      <c r="M7" s="42"/>
      <c r="N7" s="42"/>
      <c r="O7" s="42"/>
      <c r="P7" s="6"/>
      <c r="Q7" s="42"/>
      <c r="R7" s="42"/>
    </row>
    <row r="8" spans="1:18">
      <c r="A8" s="4"/>
      <c r="B8" t="s">
        <v>53</v>
      </c>
      <c r="D8" s="5"/>
      <c r="E8" s="5"/>
      <c r="F8" s="5"/>
      <c r="G8" s="42"/>
      <c r="H8" s="42"/>
      <c r="I8" s="42"/>
      <c r="J8" s="42"/>
      <c r="K8" s="42"/>
      <c r="L8" s="42"/>
      <c r="M8" s="42"/>
      <c r="N8" s="42"/>
      <c r="O8" s="42"/>
      <c r="P8" s="6"/>
      <c r="Q8" s="42"/>
      <c r="R8" s="42"/>
    </row>
    <row r="9" spans="1:18">
      <c r="A9" s="4"/>
      <c r="B9" t="s">
        <v>54</v>
      </c>
      <c r="D9" s="5"/>
      <c r="E9" s="5"/>
      <c r="F9" s="5"/>
      <c r="G9" s="42"/>
      <c r="H9" s="42"/>
      <c r="I9" s="42"/>
      <c r="J9" s="42"/>
      <c r="K9" s="42"/>
      <c r="L9" s="42"/>
      <c r="M9" s="42"/>
      <c r="N9" s="42"/>
      <c r="O9" s="42"/>
      <c r="P9" s="6"/>
      <c r="Q9" s="42"/>
      <c r="R9" s="42"/>
    </row>
    <row r="10" spans="1:18">
      <c r="A10" s="4"/>
      <c r="B10" t="s">
        <v>3</v>
      </c>
      <c r="C10" s="46"/>
      <c r="D10" s="46"/>
      <c r="E10" s="5"/>
      <c r="F10" s="5"/>
      <c r="G10" s="42"/>
      <c r="H10" s="42"/>
      <c r="I10" s="42"/>
      <c r="J10" s="42"/>
      <c r="K10" s="42"/>
      <c r="L10" s="42"/>
      <c r="M10" s="42"/>
      <c r="N10" s="42"/>
      <c r="O10" s="42"/>
      <c r="P10" s="6"/>
      <c r="Q10" s="42"/>
      <c r="R10" s="42"/>
    </row>
    <row r="11" spans="1:18">
      <c r="A11" s="4"/>
      <c r="B11" s="10"/>
      <c r="E11" s="5"/>
      <c r="F11" s="5"/>
      <c r="G11" s="42"/>
      <c r="H11" s="42"/>
      <c r="I11" s="42"/>
      <c r="J11" s="42"/>
      <c r="K11" s="42"/>
      <c r="L11" s="42"/>
      <c r="M11" s="42"/>
      <c r="N11" s="42"/>
      <c r="O11" s="42"/>
      <c r="P11" s="6"/>
      <c r="Q11" s="42"/>
      <c r="R11" s="42"/>
    </row>
    <row r="12" spans="1:18" ht="12.75" customHeight="1">
      <c r="A12" s="146" t="s">
        <v>4</v>
      </c>
      <c r="B12" s="149" t="s">
        <v>5</v>
      </c>
      <c r="C12" s="152" t="s">
        <v>6</v>
      </c>
      <c r="D12" s="153"/>
      <c r="E12" s="153"/>
      <c r="F12" s="154"/>
      <c r="G12" s="155" t="s">
        <v>7</v>
      </c>
      <c r="H12" s="158" t="s">
        <v>8</v>
      </c>
      <c r="I12" s="161" t="s">
        <v>9</v>
      </c>
      <c r="J12" s="162"/>
      <c r="K12" s="162"/>
      <c r="L12" s="162"/>
      <c r="M12" s="162"/>
      <c r="N12" s="162"/>
      <c r="O12" s="162"/>
      <c r="P12" s="162"/>
      <c r="Q12" s="125"/>
      <c r="R12" s="42"/>
    </row>
    <row r="13" spans="1:18" ht="28.5" customHeight="1">
      <c r="A13" s="147"/>
      <c r="B13" s="150"/>
      <c r="C13" s="126" t="s">
        <v>10</v>
      </c>
      <c r="D13" s="129" t="s">
        <v>11</v>
      </c>
      <c r="E13" s="129" t="s">
        <v>12</v>
      </c>
      <c r="F13" s="132" t="s">
        <v>92</v>
      </c>
      <c r="G13" s="156"/>
      <c r="H13" s="159"/>
      <c r="I13" s="133" t="s">
        <v>93</v>
      </c>
      <c r="J13" s="133" t="s">
        <v>94</v>
      </c>
      <c r="K13" s="136" t="s">
        <v>11</v>
      </c>
      <c r="L13" s="137"/>
      <c r="M13" s="137"/>
      <c r="N13" s="137"/>
      <c r="O13" s="138"/>
      <c r="P13" s="139" t="s">
        <v>12</v>
      </c>
      <c r="Q13" s="125"/>
      <c r="R13" s="42"/>
    </row>
    <row r="14" spans="1:18" ht="15.95" customHeight="1">
      <c r="A14" s="147"/>
      <c r="B14" s="150"/>
      <c r="C14" s="127"/>
      <c r="D14" s="130"/>
      <c r="E14" s="130"/>
      <c r="F14" s="130"/>
      <c r="G14" s="156"/>
      <c r="H14" s="159"/>
      <c r="I14" s="134"/>
      <c r="J14" s="134"/>
      <c r="K14" s="120" t="s">
        <v>10</v>
      </c>
      <c r="L14" s="136" t="s">
        <v>95</v>
      </c>
      <c r="M14" s="137"/>
      <c r="N14" s="138"/>
      <c r="O14" s="120" t="s">
        <v>96</v>
      </c>
      <c r="P14" s="140"/>
      <c r="Q14" s="125"/>
      <c r="R14" s="42"/>
    </row>
    <row r="15" spans="1:18" ht="11.25" customHeight="1">
      <c r="A15" s="147"/>
      <c r="B15" s="150"/>
      <c r="C15" s="127"/>
      <c r="D15" s="130"/>
      <c r="E15" s="130"/>
      <c r="F15" s="130"/>
      <c r="G15" s="156"/>
      <c r="H15" s="159"/>
      <c r="I15" s="134"/>
      <c r="J15" s="134"/>
      <c r="K15" s="122"/>
      <c r="L15" s="120" t="s">
        <v>97</v>
      </c>
      <c r="M15" s="122" t="s">
        <v>13</v>
      </c>
      <c r="N15" s="122" t="s">
        <v>82</v>
      </c>
      <c r="O15" s="122"/>
      <c r="P15" s="140"/>
      <c r="Q15" s="125"/>
      <c r="R15" s="42"/>
    </row>
    <row r="16" spans="1:18" ht="31.5" customHeight="1">
      <c r="A16" s="148"/>
      <c r="B16" s="151"/>
      <c r="C16" s="128"/>
      <c r="D16" s="131"/>
      <c r="E16" s="131"/>
      <c r="F16" s="131"/>
      <c r="G16" s="157"/>
      <c r="H16" s="160"/>
      <c r="I16" s="135"/>
      <c r="J16" s="135"/>
      <c r="K16" s="121"/>
      <c r="L16" s="121"/>
      <c r="M16" s="121"/>
      <c r="N16" s="121"/>
      <c r="O16" s="121"/>
      <c r="P16" s="141"/>
      <c r="Q16" s="125"/>
      <c r="R16" s="42"/>
    </row>
    <row r="17" spans="1:18" ht="14.25" customHeight="1">
      <c r="A17" s="102" t="s">
        <v>14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42"/>
      <c r="R17" s="42"/>
    </row>
    <row r="18" spans="1:18" ht="14.25" customHeight="1">
      <c r="A18" s="113" t="s">
        <v>15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42"/>
      <c r="R18" s="42"/>
    </row>
    <row r="19" spans="1:18">
      <c r="A19" s="123" t="s">
        <v>16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42"/>
      <c r="R19" s="42"/>
    </row>
    <row r="20" spans="1:18">
      <c r="A20" s="11" t="s">
        <v>17</v>
      </c>
      <c r="B20" s="115" t="s">
        <v>18</v>
      </c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42"/>
      <c r="R20" s="42"/>
    </row>
    <row r="21" spans="1:18" s="16" customFormat="1">
      <c r="A21" s="12" t="s">
        <v>19</v>
      </c>
      <c r="B21" s="48" t="s">
        <v>131</v>
      </c>
      <c r="C21" s="14">
        <v>2</v>
      </c>
      <c r="D21" s="14">
        <v>1.2</v>
      </c>
      <c r="E21" s="14">
        <v>0.8</v>
      </c>
      <c r="F21" s="14"/>
      <c r="G21" s="15" t="s">
        <v>20</v>
      </c>
      <c r="H21" s="15" t="s">
        <v>21</v>
      </c>
      <c r="I21" s="52">
        <v>50</v>
      </c>
      <c r="J21" s="52"/>
      <c r="K21" s="52">
        <v>30</v>
      </c>
      <c r="L21" s="49">
        <v>30</v>
      </c>
      <c r="M21" s="49"/>
      <c r="N21" s="49">
        <v>30</v>
      </c>
      <c r="O21" s="55"/>
      <c r="P21" s="83">
        <v>20</v>
      </c>
    </row>
    <row r="22" spans="1:18" s="16" customFormat="1">
      <c r="A22" s="51" t="s">
        <v>22</v>
      </c>
      <c r="B22" s="40" t="s">
        <v>88</v>
      </c>
      <c r="C22" s="14">
        <v>2</v>
      </c>
      <c r="D22" s="14">
        <v>1.2</v>
      </c>
      <c r="E22" s="14">
        <v>0.8</v>
      </c>
      <c r="F22" s="14"/>
      <c r="G22" s="49" t="s">
        <v>20</v>
      </c>
      <c r="H22" s="49" t="s">
        <v>21</v>
      </c>
      <c r="I22" s="52">
        <v>50</v>
      </c>
      <c r="J22" s="52"/>
      <c r="K22" s="52">
        <v>30</v>
      </c>
      <c r="L22" s="49">
        <v>30</v>
      </c>
      <c r="M22" s="49">
        <v>30</v>
      </c>
      <c r="N22" s="49"/>
      <c r="O22" s="56"/>
      <c r="P22" s="83">
        <v>20</v>
      </c>
    </row>
    <row r="23" spans="1:18" s="16" customFormat="1">
      <c r="A23" s="12" t="s">
        <v>24</v>
      </c>
      <c r="B23" s="27" t="s">
        <v>91</v>
      </c>
      <c r="C23" s="28">
        <v>2</v>
      </c>
      <c r="D23" s="14">
        <v>1.2</v>
      </c>
      <c r="E23" s="14">
        <v>0.8</v>
      </c>
      <c r="F23" s="14">
        <v>1.2</v>
      </c>
      <c r="G23" s="15" t="s">
        <v>20</v>
      </c>
      <c r="H23" s="15" t="s">
        <v>23</v>
      </c>
      <c r="I23" s="15">
        <v>50</v>
      </c>
      <c r="J23" s="18">
        <v>30</v>
      </c>
      <c r="K23" s="18">
        <v>31</v>
      </c>
      <c r="L23" s="15">
        <v>30</v>
      </c>
      <c r="M23" s="18"/>
      <c r="N23" s="18">
        <v>30</v>
      </c>
      <c r="O23" s="55">
        <v>1</v>
      </c>
      <c r="P23" s="83">
        <v>19</v>
      </c>
    </row>
    <row r="24" spans="1:18">
      <c r="A24" s="100" t="s">
        <v>55</v>
      </c>
      <c r="B24" s="101"/>
      <c r="C24" s="14">
        <f>SUM(C21:C23)</f>
        <v>6</v>
      </c>
      <c r="D24" s="78">
        <f>SUM(D21:D23)</f>
        <v>3.5999999999999996</v>
      </c>
      <c r="E24" s="14">
        <f>SUM(E21:E23)</f>
        <v>2.4000000000000004</v>
      </c>
      <c r="F24" s="14"/>
      <c r="G24" s="15" t="s">
        <v>27</v>
      </c>
      <c r="H24" s="15" t="s">
        <v>27</v>
      </c>
      <c r="I24" s="49">
        <f>SUM(I21:I23)</f>
        <v>150</v>
      </c>
      <c r="J24" s="49"/>
      <c r="K24" s="49">
        <f>SUM(K21:K23)</f>
        <v>91</v>
      </c>
      <c r="L24" s="49">
        <f>SUM(L21:L23)</f>
        <v>90</v>
      </c>
      <c r="M24" s="49">
        <f>SUM(M21:M22)</f>
        <v>30</v>
      </c>
      <c r="N24" s="49">
        <f>SUM(N21:N23)</f>
        <v>60</v>
      </c>
      <c r="O24" s="56">
        <f>SUM(O21:O23)</f>
        <v>1</v>
      </c>
      <c r="P24" s="83">
        <f>SUM(P21:P23)</f>
        <v>59</v>
      </c>
      <c r="Q24" s="42"/>
      <c r="R24" s="42"/>
    </row>
    <row r="25" spans="1:18">
      <c r="A25" s="100" t="s">
        <v>28</v>
      </c>
      <c r="B25" s="101"/>
      <c r="C25" s="14"/>
      <c r="D25" s="14"/>
      <c r="E25" s="14"/>
      <c r="F25" s="14">
        <f>SUM(F21:F24)</f>
        <v>1.2</v>
      </c>
      <c r="G25" s="15" t="s">
        <v>27</v>
      </c>
      <c r="H25" s="15" t="s">
        <v>27</v>
      </c>
      <c r="I25" s="49"/>
      <c r="J25" s="49">
        <f>SUM(J21:J24)</f>
        <v>30</v>
      </c>
      <c r="K25" s="49"/>
      <c r="L25" s="49"/>
      <c r="M25" s="49"/>
      <c r="N25" s="49"/>
      <c r="O25" s="56"/>
      <c r="P25" s="83"/>
      <c r="Q25" s="42"/>
      <c r="R25" s="42"/>
    </row>
    <row r="26" spans="1:18">
      <c r="A26" s="100" t="s">
        <v>56</v>
      </c>
      <c r="B26" s="101"/>
      <c r="C26" s="14">
        <f>SUM(C21,C22,)</f>
        <v>4</v>
      </c>
      <c r="D26" s="14">
        <f>SUM(D21,D22,)</f>
        <v>2.4</v>
      </c>
      <c r="E26" s="14">
        <f>SUM(E21,E22,)</f>
        <v>1.6</v>
      </c>
      <c r="F26" s="14"/>
      <c r="G26" s="15" t="s">
        <v>27</v>
      </c>
      <c r="H26" s="15" t="s">
        <v>27</v>
      </c>
      <c r="I26" s="49">
        <v>100</v>
      </c>
      <c r="J26" s="49"/>
      <c r="K26" s="49">
        <v>60</v>
      </c>
      <c r="L26" s="49">
        <v>60</v>
      </c>
      <c r="M26" s="49">
        <v>30</v>
      </c>
      <c r="N26" s="49">
        <v>30</v>
      </c>
      <c r="O26" s="56"/>
      <c r="P26" s="83">
        <v>40</v>
      </c>
      <c r="Q26" s="42"/>
      <c r="R26" s="42"/>
    </row>
    <row r="27" spans="1:18" s="16" customFormat="1">
      <c r="A27" s="11" t="s">
        <v>30</v>
      </c>
      <c r="B27" s="102" t="s">
        <v>31</v>
      </c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</row>
    <row r="28" spans="1:18" s="16" customFormat="1">
      <c r="A28" s="12" t="s">
        <v>19</v>
      </c>
      <c r="B28" s="17" t="s">
        <v>57</v>
      </c>
      <c r="C28" s="14">
        <v>2</v>
      </c>
      <c r="D28" s="14">
        <v>1.2</v>
      </c>
      <c r="E28" s="14">
        <v>0.8</v>
      </c>
      <c r="F28" s="14">
        <v>1.6</v>
      </c>
      <c r="G28" s="15" t="s">
        <v>20</v>
      </c>
      <c r="H28" s="15" t="s">
        <v>23</v>
      </c>
      <c r="I28" s="15">
        <v>50</v>
      </c>
      <c r="J28" s="18">
        <v>40</v>
      </c>
      <c r="K28" s="18">
        <v>31</v>
      </c>
      <c r="L28" s="15">
        <v>30</v>
      </c>
      <c r="M28" s="18"/>
      <c r="N28" s="18">
        <v>30</v>
      </c>
      <c r="O28" s="55">
        <v>1</v>
      </c>
      <c r="P28" s="83">
        <v>19</v>
      </c>
    </row>
    <row r="29" spans="1:18" s="16" customFormat="1">
      <c r="A29" s="12" t="s">
        <v>22</v>
      </c>
      <c r="B29" s="17" t="s">
        <v>78</v>
      </c>
      <c r="C29" s="14">
        <v>3</v>
      </c>
      <c r="D29" s="14">
        <v>1.9</v>
      </c>
      <c r="E29" s="14">
        <v>1.1000000000000001</v>
      </c>
      <c r="F29" s="14">
        <v>1.6</v>
      </c>
      <c r="G29" s="15" t="s">
        <v>20</v>
      </c>
      <c r="H29" s="15" t="s">
        <v>23</v>
      </c>
      <c r="I29" s="15">
        <v>75</v>
      </c>
      <c r="J29" s="18">
        <v>40</v>
      </c>
      <c r="K29" s="18">
        <v>48</v>
      </c>
      <c r="L29" s="15">
        <v>45</v>
      </c>
      <c r="M29" s="18">
        <v>15</v>
      </c>
      <c r="N29" s="18">
        <v>30</v>
      </c>
      <c r="O29" s="56">
        <v>3</v>
      </c>
      <c r="P29" s="83">
        <v>27</v>
      </c>
    </row>
    <row r="30" spans="1:18" s="16" customFormat="1">
      <c r="A30" s="100" t="s">
        <v>55</v>
      </c>
      <c r="B30" s="101"/>
      <c r="C30" s="14">
        <f>SUM(C28:C29)</f>
        <v>5</v>
      </c>
      <c r="D30" s="78">
        <f>SUM(D28:D29)</f>
        <v>3.0999999999999996</v>
      </c>
      <c r="E30" s="14">
        <f>SUM(E28:E29)</f>
        <v>1.9000000000000001</v>
      </c>
      <c r="F30" s="14"/>
      <c r="G30" s="15" t="s">
        <v>27</v>
      </c>
      <c r="H30" s="15" t="s">
        <v>27</v>
      </c>
      <c r="I30" s="15">
        <f>SUM(I28:I29)</f>
        <v>125</v>
      </c>
      <c r="J30" s="15"/>
      <c r="K30" s="15">
        <f t="shared" ref="K30:P30" si="0">SUM(K28:K29)</f>
        <v>79</v>
      </c>
      <c r="L30" s="15">
        <f t="shared" si="0"/>
        <v>75</v>
      </c>
      <c r="M30" s="15">
        <f t="shared" si="0"/>
        <v>15</v>
      </c>
      <c r="N30" s="15">
        <f t="shared" si="0"/>
        <v>60</v>
      </c>
      <c r="O30" s="55">
        <f t="shared" si="0"/>
        <v>4</v>
      </c>
      <c r="P30" s="83">
        <f t="shared" si="0"/>
        <v>46</v>
      </c>
    </row>
    <row r="31" spans="1:18" s="16" customFormat="1">
      <c r="A31" s="100" t="s">
        <v>28</v>
      </c>
      <c r="B31" s="101"/>
      <c r="C31" s="14"/>
      <c r="D31" s="14"/>
      <c r="E31" s="14"/>
      <c r="F31" s="14">
        <f>SUM(F28:F30)</f>
        <v>3.2</v>
      </c>
      <c r="G31" s="15"/>
      <c r="H31" s="15"/>
      <c r="I31" s="15"/>
      <c r="J31" s="15">
        <f>SUM(J28:J30)</f>
        <v>80</v>
      </c>
      <c r="K31" s="15"/>
      <c r="L31" s="15"/>
      <c r="M31" s="15"/>
      <c r="N31" s="15"/>
      <c r="O31" s="56"/>
      <c r="P31" s="83"/>
    </row>
    <row r="32" spans="1:18">
      <c r="A32" s="100" t="s">
        <v>56</v>
      </c>
      <c r="B32" s="101"/>
      <c r="C32" s="14"/>
      <c r="D32" s="14"/>
      <c r="E32" s="14"/>
      <c r="F32" s="14"/>
      <c r="G32" s="15" t="s">
        <v>27</v>
      </c>
      <c r="H32" s="15" t="s">
        <v>27</v>
      </c>
      <c r="I32" s="15"/>
      <c r="J32" s="15"/>
      <c r="K32" s="15"/>
      <c r="L32" s="15"/>
      <c r="M32" s="57"/>
      <c r="N32" s="55"/>
      <c r="O32" s="55"/>
      <c r="P32" s="83"/>
      <c r="Q32" s="42"/>
      <c r="R32" s="42"/>
    </row>
    <row r="33" spans="1:18">
      <c r="A33" s="11" t="s">
        <v>33</v>
      </c>
      <c r="B33" s="102" t="s">
        <v>34</v>
      </c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42"/>
      <c r="R33" s="42"/>
    </row>
    <row r="34" spans="1:18">
      <c r="A34" s="12" t="s">
        <v>19</v>
      </c>
      <c r="B34" s="17" t="s">
        <v>58</v>
      </c>
      <c r="C34" s="14">
        <v>2</v>
      </c>
      <c r="D34" s="19">
        <v>1.3</v>
      </c>
      <c r="E34" s="14">
        <v>0.7</v>
      </c>
      <c r="F34" s="14">
        <v>0.6</v>
      </c>
      <c r="G34" s="15" t="s">
        <v>20</v>
      </c>
      <c r="H34" s="15" t="s">
        <v>23</v>
      </c>
      <c r="I34" s="15">
        <v>50</v>
      </c>
      <c r="J34" s="15">
        <v>15</v>
      </c>
      <c r="K34" s="15">
        <v>32</v>
      </c>
      <c r="L34" s="15">
        <v>30</v>
      </c>
      <c r="M34" s="15">
        <v>15</v>
      </c>
      <c r="N34" s="15">
        <v>15</v>
      </c>
      <c r="O34" s="55">
        <v>2</v>
      </c>
      <c r="P34" s="83">
        <v>18</v>
      </c>
      <c r="Q34" s="42"/>
      <c r="R34" s="42"/>
    </row>
    <row r="35" spans="1:18">
      <c r="A35" s="12" t="s">
        <v>22</v>
      </c>
      <c r="B35" s="17" t="s">
        <v>90</v>
      </c>
      <c r="C35" s="14">
        <v>2</v>
      </c>
      <c r="D35" s="19">
        <v>1.2</v>
      </c>
      <c r="E35" s="14">
        <v>0.8</v>
      </c>
      <c r="F35" s="14">
        <v>1.6</v>
      </c>
      <c r="G35" s="15" t="s">
        <v>20</v>
      </c>
      <c r="H35" s="15" t="s">
        <v>23</v>
      </c>
      <c r="I35" s="15">
        <v>50</v>
      </c>
      <c r="J35" s="15">
        <v>40</v>
      </c>
      <c r="K35" s="15">
        <v>31</v>
      </c>
      <c r="L35" s="15">
        <v>30</v>
      </c>
      <c r="M35" s="15"/>
      <c r="N35" s="15">
        <v>30</v>
      </c>
      <c r="O35" s="55">
        <v>1</v>
      </c>
      <c r="P35" s="83">
        <v>19</v>
      </c>
      <c r="Q35" s="42"/>
      <c r="R35" s="42"/>
    </row>
    <row r="36" spans="1:18" ht="12.75" customHeight="1">
      <c r="A36" s="80" t="s">
        <v>24</v>
      </c>
      <c r="B36" s="27" t="s">
        <v>59</v>
      </c>
      <c r="C36" s="28">
        <v>2</v>
      </c>
      <c r="D36" s="14">
        <v>1.2</v>
      </c>
      <c r="E36" s="14">
        <v>0.8</v>
      </c>
      <c r="F36" s="14">
        <v>1.2</v>
      </c>
      <c r="G36" s="15" t="s">
        <v>20</v>
      </c>
      <c r="H36" s="15" t="s">
        <v>23</v>
      </c>
      <c r="I36" s="15">
        <v>50</v>
      </c>
      <c r="J36" s="18">
        <v>30</v>
      </c>
      <c r="K36" s="18">
        <v>31</v>
      </c>
      <c r="L36" s="15">
        <v>30</v>
      </c>
      <c r="M36" s="18">
        <v>15</v>
      </c>
      <c r="N36" s="18">
        <v>15</v>
      </c>
      <c r="O36" s="55">
        <v>1</v>
      </c>
      <c r="P36" s="83">
        <v>19</v>
      </c>
      <c r="Q36" s="42"/>
      <c r="R36" s="42"/>
    </row>
    <row r="37" spans="1:18" ht="12.75" customHeight="1">
      <c r="A37" s="100" t="s">
        <v>55</v>
      </c>
      <c r="B37" s="101"/>
      <c r="C37" s="78">
        <f>SUM(C34:C36)</f>
        <v>6</v>
      </c>
      <c r="D37" s="78">
        <f>SUM(D34:D36)</f>
        <v>3.7</v>
      </c>
      <c r="E37" s="14">
        <f>SUM(E34:E36)</f>
        <v>2.2999999999999998</v>
      </c>
      <c r="F37" s="14"/>
      <c r="G37" s="15" t="s">
        <v>27</v>
      </c>
      <c r="H37" s="15" t="s">
        <v>27</v>
      </c>
      <c r="I37" s="15">
        <f>SUM(I34:I36)</f>
        <v>150</v>
      </c>
      <c r="J37" s="15"/>
      <c r="K37" s="15">
        <f t="shared" ref="K37:P37" si="1">SUM(K34:K36)</f>
        <v>94</v>
      </c>
      <c r="L37" s="15">
        <f t="shared" si="1"/>
        <v>90</v>
      </c>
      <c r="M37" s="15">
        <f t="shared" si="1"/>
        <v>30</v>
      </c>
      <c r="N37" s="15">
        <f t="shared" si="1"/>
        <v>60</v>
      </c>
      <c r="O37" s="56">
        <f t="shared" si="1"/>
        <v>4</v>
      </c>
      <c r="P37" s="83">
        <f t="shared" si="1"/>
        <v>56</v>
      </c>
      <c r="Q37" s="42"/>
      <c r="R37" s="42"/>
    </row>
    <row r="38" spans="1:18" ht="12.75" customHeight="1">
      <c r="A38" s="100" t="s">
        <v>28</v>
      </c>
      <c r="B38" s="101"/>
      <c r="C38" s="14"/>
      <c r="D38" s="14"/>
      <c r="E38" s="14"/>
      <c r="F38" s="14">
        <f>SUM(F34:F37)</f>
        <v>3.4000000000000004</v>
      </c>
      <c r="G38" s="15"/>
      <c r="H38" s="15"/>
      <c r="I38" s="15"/>
      <c r="J38" s="15">
        <f>SUM(J34:J37)</f>
        <v>85</v>
      </c>
      <c r="K38" s="15"/>
      <c r="L38" s="15"/>
      <c r="M38" s="15"/>
      <c r="N38" s="15"/>
      <c r="O38" s="56"/>
      <c r="P38" s="83"/>
      <c r="Q38" s="42"/>
      <c r="R38" s="42"/>
    </row>
    <row r="39" spans="1:18" ht="12.75" customHeight="1">
      <c r="A39" s="100" t="s">
        <v>56</v>
      </c>
      <c r="B39" s="101"/>
      <c r="C39" s="14"/>
      <c r="D39" s="14"/>
      <c r="E39" s="14"/>
      <c r="F39" s="14"/>
      <c r="G39" s="15" t="s">
        <v>27</v>
      </c>
      <c r="H39" s="15" t="s">
        <v>27</v>
      </c>
      <c r="I39" s="15"/>
      <c r="J39" s="15"/>
      <c r="K39" s="15"/>
      <c r="L39" s="15"/>
      <c r="M39" s="56"/>
      <c r="N39" s="56"/>
      <c r="O39" s="56"/>
      <c r="P39" s="83"/>
      <c r="Q39" s="42"/>
      <c r="R39" s="42"/>
    </row>
    <row r="40" spans="1:18" ht="12.75" customHeight="1">
      <c r="A40" s="11" t="s">
        <v>60</v>
      </c>
      <c r="B40" s="102" t="s">
        <v>42</v>
      </c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42"/>
      <c r="R40" s="42"/>
    </row>
    <row r="41" spans="1:18">
      <c r="A41" s="12" t="s">
        <v>19</v>
      </c>
      <c r="B41" s="50" t="s">
        <v>102</v>
      </c>
      <c r="C41" s="28">
        <v>2</v>
      </c>
      <c r="D41" s="14">
        <v>1.4</v>
      </c>
      <c r="E41" s="14">
        <v>0.6</v>
      </c>
      <c r="F41" s="14">
        <v>1.4</v>
      </c>
      <c r="G41" s="15" t="s">
        <v>20</v>
      </c>
      <c r="H41" s="15" t="s">
        <v>21</v>
      </c>
      <c r="I41" s="15">
        <v>60</v>
      </c>
      <c r="J41" s="18">
        <v>40</v>
      </c>
      <c r="K41" s="18">
        <v>41</v>
      </c>
      <c r="L41" s="15">
        <v>40</v>
      </c>
      <c r="M41" s="18">
        <v>15</v>
      </c>
      <c r="N41" s="18">
        <v>25</v>
      </c>
      <c r="O41" s="55">
        <v>1</v>
      </c>
      <c r="P41" s="83">
        <v>19</v>
      </c>
    </row>
    <row r="42" spans="1:18">
      <c r="A42" s="12" t="s">
        <v>22</v>
      </c>
      <c r="B42" s="50" t="s">
        <v>103</v>
      </c>
      <c r="C42" s="28">
        <v>2</v>
      </c>
      <c r="D42" s="14">
        <v>1.4</v>
      </c>
      <c r="E42" s="14">
        <v>0.6</v>
      </c>
      <c r="F42" s="14">
        <v>1.4</v>
      </c>
      <c r="G42" s="15" t="s">
        <v>20</v>
      </c>
      <c r="H42" s="15" t="s">
        <v>21</v>
      </c>
      <c r="I42" s="15">
        <v>60</v>
      </c>
      <c r="J42" s="18">
        <v>40</v>
      </c>
      <c r="K42" s="18">
        <v>41</v>
      </c>
      <c r="L42" s="15">
        <v>40</v>
      </c>
      <c r="M42" s="18">
        <v>15</v>
      </c>
      <c r="N42" s="18">
        <v>25</v>
      </c>
      <c r="O42" s="55">
        <v>1</v>
      </c>
      <c r="P42" s="83">
        <v>19</v>
      </c>
    </row>
    <row r="43" spans="1:18">
      <c r="A43" s="12" t="s">
        <v>24</v>
      </c>
      <c r="B43" s="27" t="s">
        <v>86</v>
      </c>
      <c r="C43" s="28">
        <v>3</v>
      </c>
      <c r="D43" s="14">
        <v>1.8</v>
      </c>
      <c r="E43" s="14">
        <v>1.2</v>
      </c>
      <c r="F43" s="14">
        <v>0.6</v>
      </c>
      <c r="G43" s="15" t="s">
        <v>20</v>
      </c>
      <c r="H43" s="15" t="s">
        <v>21</v>
      </c>
      <c r="I43" s="15">
        <v>75</v>
      </c>
      <c r="J43" s="18"/>
      <c r="K43" s="18">
        <v>45</v>
      </c>
      <c r="L43" s="15">
        <v>45</v>
      </c>
      <c r="M43" s="18"/>
      <c r="N43" s="18">
        <v>45</v>
      </c>
      <c r="O43" s="56"/>
      <c r="P43" s="83">
        <v>30</v>
      </c>
    </row>
    <row r="44" spans="1:18">
      <c r="A44" s="100" t="s">
        <v>26</v>
      </c>
      <c r="B44" s="101"/>
      <c r="C44" s="14">
        <f>SUM(C41:C43)</f>
        <v>7</v>
      </c>
      <c r="D44" s="14">
        <f>SUM(D41:D43)</f>
        <v>4.5999999999999996</v>
      </c>
      <c r="E44" s="14">
        <f>SUM(E41:E43)</f>
        <v>2.4</v>
      </c>
      <c r="F44" s="14"/>
      <c r="G44" s="15" t="s">
        <v>27</v>
      </c>
      <c r="H44" s="15" t="s">
        <v>27</v>
      </c>
      <c r="I44" s="15">
        <f>SUM(I41:I43)</f>
        <v>195</v>
      </c>
      <c r="J44" s="15"/>
      <c r="K44" s="15">
        <f t="shared" ref="K44:P44" si="2">SUM(K41:K43)</f>
        <v>127</v>
      </c>
      <c r="L44" s="15">
        <f t="shared" si="2"/>
        <v>125</v>
      </c>
      <c r="M44" s="15">
        <f t="shared" si="2"/>
        <v>30</v>
      </c>
      <c r="N44" s="15">
        <f t="shared" si="2"/>
        <v>95</v>
      </c>
      <c r="O44" s="55">
        <f t="shared" si="2"/>
        <v>2</v>
      </c>
      <c r="P44" s="83">
        <f t="shared" si="2"/>
        <v>68</v>
      </c>
    </row>
    <row r="45" spans="1:18">
      <c r="A45" s="100" t="s">
        <v>28</v>
      </c>
      <c r="B45" s="101"/>
      <c r="C45" s="14"/>
      <c r="D45" s="14"/>
      <c r="E45" s="14"/>
      <c r="F45" s="14">
        <f>SUM(F41:F44)</f>
        <v>3.4</v>
      </c>
      <c r="G45" s="15"/>
      <c r="H45" s="15"/>
      <c r="I45" s="15"/>
      <c r="J45" s="15">
        <f>SUM(J41:J44)</f>
        <v>80</v>
      </c>
      <c r="K45" s="15"/>
      <c r="L45" s="15"/>
      <c r="M45" s="15"/>
      <c r="N45" s="15"/>
      <c r="O45" s="56"/>
      <c r="P45" s="83"/>
    </row>
    <row r="46" spans="1:18">
      <c r="A46" s="100" t="s">
        <v>29</v>
      </c>
      <c r="B46" s="101"/>
      <c r="C46" s="14">
        <f>SUM(C44)</f>
        <v>7</v>
      </c>
      <c r="D46" s="14">
        <f>SUM(D44)</f>
        <v>4.5999999999999996</v>
      </c>
      <c r="E46" s="14">
        <f>SUM(E44)</f>
        <v>2.4</v>
      </c>
      <c r="F46" s="14"/>
      <c r="G46" s="15" t="s">
        <v>27</v>
      </c>
      <c r="H46" s="15" t="s">
        <v>27</v>
      </c>
      <c r="I46" s="15">
        <f>SUM(I44)</f>
        <v>195</v>
      </c>
      <c r="J46" s="15"/>
      <c r="K46" s="15">
        <f t="shared" ref="K46:P46" si="3">SUM(K44)</f>
        <v>127</v>
      </c>
      <c r="L46" s="15">
        <f t="shared" si="3"/>
        <v>125</v>
      </c>
      <c r="M46" s="15">
        <f t="shared" si="3"/>
        <v>30</v>
      </c>
      <c r="N46" s="15">
        <f t="shared" si="3"/>
        <v>95</v>
      </c>
      <c r="O46" s="55">
        <f t="shared" si="3"/>
        <v>2</v>
      </c>
      <c r="P46" s="83">
        <f t="shared" si="3"/>
        <v>68</v>
      </c>
    </row>
    <row r="47" spans="1:18">
      <c r="A47" s="11" t="s">
        <v>35</v>
      </c>
      <c r="B47" s="102" t="s">
        <v>36</v>
      </c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</row>
    <row r="48" spans="1:18">
      <c r="A48" s="12" t="s">
        <v>19</v>
      </c>
      <c r="B48" s="21" t="s">
        <v>44</v>
      </c>
      <c r="C48" s="14">
        <v>0.5</v>
      </c>
      <c r="D48" s="29">
        <v>0.5</v>
      </c>
      <c r="E48" s="14"/>
      <c r="F48" s="14"/>
      <c r="G48" s="15" t="s">
        <v>20</v>
      </c>
      <c r="H48" s="15" t="s">
        <v>23</v>
      </c>
      <c r="I48" s="15">
        <v>4</v>
      </c>
      <c r="J48" s="24"/>
      <c r="K48" s="15">
        <v>4</v>
      </c>
      <c r="L48" s="15">
        <v>4</v>
      </c>
      <c r="M48" s="24">
        <v>4</v>
      </c>
      <c r="N48" s="55"/>
      <c r="O48" s="55"/>
      <c r="P48" s="83"/>
    </row>
    <row r="49" spans="1:16">
      <c r="A49" s="12" t="s">
        <v>22</v>
      </c>
      <c r="B49" s="21" t="s">
        <v>45</v>
      </c>
      <c r="C49" s="14">
        <v>0.5</v>
      </c>
      <c r="D49" s="29">
        <v>0.5</v>
      </c>
      <c r="E49" s="30"/>
      <c r="F49" s="14"/>
      <c r="G49" s="15" t="s">
        <v>20</v>
      </c>
      <c r="H49" s="15" t="s">
        <v>23</v>
      </c>
      <c r="I49" s="15">
        <v>4</v>
      </c>
      <c r="J49" s="24"/>
      <c r="K49" s="15">
        <v>4</v>
      </c>
      <c r="L49" s="15">
        <v>4</v>
      </c>
      <c r="M49" s="24">
        <v>4</v>
      </c>
      <c r="N49" s="55"/>
      <c r="O49" s="55"/>
      <c r="P49" s="83"/>
    </row>
    <row r="50" spans="1:16">
      <c r="A50" s="100" t="s">
        <v>26</v>
      </c>
      <c r="B50" s="112"/>
      <c r="C50" s="14">
        <f>SUM(C48:C49)</f>
        <v>1</v>
      </c>
      <c r="D50" s="14">
        <f>SUM(D48:D49)</f>
        <v>1</v>
      </c>
      <c r="E50" s="14"/>
      <c r="F50" s="14"/>
      <c r="G50" s="15"/>
      <c r="H50" s="15"/>
      <c r="I50" s="15">
        <f>SUM(I48:I49)</f>
        <v>8</v>
      </c>
      <c r="J50" s="15"/>
      <c r="K50" s="15">
        <f>SUM(K48:K49)</f>
        <v>8</v>
      </c>
      <c r="L50" s="15">
        <f>SUM(L48:L49)</f>
        <v>8</v>
      </c>
      <c r="M50" s="15">
        <f>SUM(M48:M49)</f>
        <v>8</v>
      </c>
      <c r="N50" s="56"/>
      <c r="O50" s="56"/>
      <c r="P50" s="83"/>
    </row>
    <row r="51" spans="1:16">
      <c r="A51" s="11" t="s">
        <v>43</v>
      </c>
      <c r="B51" s="115" t="s">
        <v>61</v>
      </c>
      <c r="C51" s="116"/>
      <c r="D51" s="116"/>
      <c r="E51" s="116"/>
      <c r="F51" s="116"/>
      <c r="G51" s="116"/>
      <c r="H51" s="116"/>
      <c r="I51" s="116"/>
      <c r="J51" s="116"/>
      <c r="K51" s="116"/>
      <c r="L51" s="117"/>
      <c r="M51" s="56"/>
      <c r="N51" s="56"/>
      <c r="O51" s="56"/>
      <c r="P51" s="83"/>
    </row>
    <row r="52" spans="1:16">
      <c r="A52" s="12" t="s">
        <v>19</v>
      </c>
      <c r="B52" s="36" t="s">
        <v>62</v>
      </c>
      <c r="C52" s="14">
        <v>5</v>
      </c>
      <c r="D52" s="14">
        <v>3</v>
      </c>
      <c r="E52" s="14">
        <v>2</v>
      </c>
      <c r="F52" s="14"/>
      <c r="G52" s="15" t="s">
        <v>20</v>
      </c>
      <c r="H52" s="15" t="s">
        <v>21</v>
      </c>
      <c r="I52" s="37" t="s">
        <v>63</v>
      </c>
      <c r="J52" s="15"/>
      <c r="K52" s="15"/>
      <c r="L52" s="15"/>
      <c r="M52" s="56"/>
      <c r="N52" s="56"/>
      <c r="O52" s="56"/>
      <c r="P52" s="83"/>
    </row>
    <row r="53" spans="1:16">
      <c r="A53" s="106" t="s">
        <v>39</v>
      </c>
      <c r="B53" s="107"/>
      <c r="C53" s="25">
        <f>SUM(C24,C30,C37,C44,C50,C52)</f>
        <v>30</v>
      </c>
      <c r="D53" s="25">
        <f>SUM(D24,D30,D37,D44,D50,D52,)</f>
        <v>19</v>
      </c>
      <c r="E53" s="25">
        <f>SUM(E24,E30,E37,E44,E52,)</f>
        <v>11</v>
      </c>
      <c r="F53" s="25">
        <f>SUM(F25,F31,F38,F45,)</f>
        <v>11.200000000000001</v>
      </c>
      <c r="G53" s="26" t="s">
        <v>27</v>
      </c>
      <c r="H53" s="53" t="s">
        <v>27</v>
      </c>
      <c r="I53" s="53">
        <f>SUM(I24,I30,I37,I44,I50,)</f>
        <v>628</v>
      </c>
      <c r="J53" s="53">
        <f>SUM(J25,J31,J38,J45,)</f>
        <v>275</v>
      </c>
      <c r="K53" s="53">
        <f>SUM(K24,K30,K37,K44,K50,)</f>
        <v>399</v>
      </c>
      <c r="L53" s="53">
        <f>SUM(L24,L30,L37,L44,L50,)</f>
        <v>388</v>
      </c>
      <c r="M53" s="58">
        <f>SUM(M24,M29,M37,M44,M50,)</f>
        <v>113</v>
      </c>
      <c r="N53" s="58">
        <f>SUM(N24,N30,N37,N44,N50,)</f>
        <v>275</v>
      </c>
      <c r="O53" s="58">
        <f>SUM(O24,O30,O37,O44,O50,)</f>
        <v>11</v>
      </c>
      <c r="P53" s="84">
        <f>SUM(P24,P30,P37,P44,)</f>
        <v>229</v>
      </c>
    </row>
    <row r="54" spans="1:16">
      <c r="A54" s="108" t="s">
        <v>47</v>
      </c>
      <c r="B54" s="109"/>
      <c r="C54" s="61">
        <v>30</v>
      </c>
      <c r="D54" s="61">
        <v>18.8</v>
      </c>
      <c r="E54" s="61">
        <v>11.2</v>
      </c>
      <c r="F54" s="62">
        <f>SUM(F53,)</f>
        <v>11.200000000000001</v>
      </c>
      <c r="G54" s="63" t="s">
        <v>27</v>
      </c>
      <c r="H54" s="63" t="s">
        <v>27</v>
      </c>
      <c r="I54" s="64">
        <f t="shared" ref="I54:P54" si="4">SUM(I53)</f>
        <v>628</v>
      </c>
      <c r="J54" s="63">
        <f t="shared" si="4"/>
        <v>275</v>
      </c>
      <c r="K54" s="63">
        <f t="shared" si="4"/>
        <v>399</v>
      </c>
      <c r="L54" s="63">
        <f t="shared" si="4"/>
        <v>388</v>
      </c>
      <c r="M54" s="65">
        <f t="shared" si="4"/>
        <v>113</v>
      </c>
      <c r="N54" s="65">
        <f t="shared" si="4"/>
        <v>275</v>
      </c>
      <c r="O54" s="65">
        <f t="shared" si="4"/>
        <v>11</v>
      </c>
      <c r="P54" s="85">
        <f t="shared" si="4"/>
        <v>229</v>
      </c>
    </row>
    <row r="55" spans="1:16" ht="15">
      <c r="A55" s="32"/>
      <c r="B55" s="118" t="s">
        <v>48</v>
      </c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</row>
    <row r="56" spans="1:16">
      <c r="A56" s="113" t="s">
        <v>40</v>
      </c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</row>
    <row r="57" spans="1:16">
      <c r="A57" s="11" t="s">
        <v>17</v>
      </c>
      <c r="B57" s="102" t="s">
        <v>18</v>
      </c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</row>
    <row r="58" spans="1:16">
      <c r="A58" s="12" t="s">
        <v>19</v>
      </c>
      <c r="B58" s="13" t="s">
        <v>84</v>
      </c>
      <c r="C58" s="14">
        <v>1</v>
      </c>
      <c r="D58" s="14">
        <v>1</v>
      </c>
      <c r="E58" s="14"/>
      <c r="F58" s="14">
        <v>1</v>
      </c>
      <c r="G58" s="15" t="s">
        <v>20</v>
      </c>
      <c r="H58" s="15" t="s">
        <v>21</v>
      </c>
      <c r="I58" s="15">
        <v>30</v>
      </c>
      <c r="J58" s="15">
        <v>30</v>
      </c>
      <c r="K58" s="15">
        <v>30</v>
      </c>
      <c r="L58" s="15">
        <v>30</v>
      </c>
      <c r="M58" s="15"/>
      <c r="N58" s="15">
        <v>30</v>
      </c>
      <c r="O58" s="56"/>
      <c r="P58" s="83"/>
    </row>
    <row r="59" spans="1:16">
      <c r="A59" s="39" t="s">
        <v>22</v>
      </c>
      <c r="B59" s="40" t="s">
        <v>87</v>
      </c>
      <c r="C59" s="14">
        <v>2</v>
      </c>
      <c r="D59" s="14">
        <v>1.2</v>
      </c>
      <c r="E59" s="14">
        <v>0.8</v>
      </c>
      <c r="F59" s="14"/>
      <c r="G59" s="15" t="s">
        <v>20</v>
      </c>
      <c r="H59" s="15" t="s">
        <v>21</v>
      </c>
      <c r="I59" s="15">
        <v>50</v>
      </c>
      <c r="J59" s="15"/>
      <c r="K59" s="15">
        <v>31</v>
      </c>
      <c r="L59" s="15">
        <v>30</v>
      </c>
      <c r="M59" s="15">
        <v>30</v>
      </c>
      <c r="N59" s="15"/>
      <c r="O59" s="55">
        <v>1</v>
      </c>
      <c r="P59" s="83">
        <v>19</v>
      </c>
    </row>
    <row r="60" spans="1:16">
      <c r="A60" s="100" t="s">
        <v>55</v>
      </c>
      <c r="B60" s="101"/>
      <c r="C60" s="14">
        <f>SUM(C58:C59)</f>
        <v>3</v>
      </c>
      <c r="D60" s="14">
        <f>SUM(D58:D59)</f>
        <v>2.2000000000000002</v>
      </c>
      <c r="E60" s="14">
        <f>SUM(E58:E59)</f>
        <v>0.8</v>
      </c>
      <c r="F60" s="14"/>
      <c r="G60" s="15" t="s">
        <v>27</v>
      </c>
      <c r="H60" s="15" t="s">
        <v>27</v>
      </c>
      <c r="I60" s="15">
        <f>SUM(I58:I59)</f>
        <v>80</v>
      </c>
      <c r="J60" s="15"/>
      <c r="K60" s="15">
        <f t="shared" ref="K60:P60" si="5">SUM(K58:K59)</f>
        <v>61</v>
      </c>
      <c r="L60" s="15">
        <f t="shared" si="5"/>
        <v>60</v>
      </c>
      <c r="M60" s="15">
        <f t="shared" si="5"/>
        <v>30</v>
      </c>
      <c r="N60" s="15">
        <f t="shared" si="5"/>
        <v>30</v>
      </c>
      <c r="O60" s="55">
        <f t="shared" si="5"/>
        <v>1</v>
      </c>
      <c r="P60" s="83">
        <f t="shared" si="5"/>
        <v>19</v>
      </c>
    </row>
    <row r="61" spans="1:16">
      <c r="A61" s="100" t="s">
        <v>28</v>
      </c>
      <c r="B61" s="101"/>
      <c r="C61" s="14"/>
      <c r="D61" s="14"/>
      <c r="E61" s="14"/>
      <c r="F61" s="14">
        <f>SUM(F58:F60)</f>
        <v>1</v>
      </c>
      <c r="G61" s="15" t="s">
        <v>27</v>
      </c>
      <c r="H61" s="15" t="s">
        <v>27</v>
      </c>
      <c r="I61" s="15"/>
      <c r="J61" s="15">
        <f>SUM(J58:J60)</f>
        <v>30</v>
      </c>
      <c r="K61" s="15"/>
      <c r="L61" s="15"/>
      <c r="M61" s="15"/>
      <c r="N61" s="15"/>
      <c r="O61" s="55"/>
      <c r="P61" s="83"/>
    </row>
    <row r="62" spans="1:16">
      <c r="A62" s="100" t="s">
        <v>56</v>
      </c>
      <c r="B62" s="101"/>
      <c r="C62" s="14">
        <v>3</v>
      </c>
      <c r="D62" s="14">
        <v>2.2000000000000002</v>
      </c>
      <c r="E62" s="14">
        <v>0.8</v>
      </c>
      <c r="F62" s="14"/>
      <c r="G62" s="15" t="s">
        <v>27</v>
      </c>
      <c r="H62" s="15" t="s">
        <v>27</v>
      </c>
      <c r="I62" s="15">
        <v>80</v>
      </c>
      <c r="J62" s="15"/>
      <c r="K62" s="15">
        <v>61</v>
      </c>
      <c r="L62" s="15">
        <v>60</v>
      </c>
      <c r="M62" s="15">
        <v>30</v>
      </c>
      <c r="N62" s="15">
        <v>30</v>
      </c>
      <c r="O62" s="55">
        <v>1</v>
      </c>
      <c r="P62" s="83">
        <v>19</v>
      </c>
    </row>
    <row r="63" spans="1:16">
      <c r="A63" s="11" t="s">
        <v>17</v>
      </c>
      <c r="B63" s="102" t="s">
        <v>34</v>
      </c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</row>
    <row r="64" spans="1:16">
      <c r="A64" s="12" t="s">
        <v>19</v>
      </c>
      <c r="B64" s="20" t="s">
        <v>79</v>
      </c>
      <c r="C64" s="14">
        <v>3</v>
      </c>
      <c r="D64" s="19">
        <v>1.9</v>
      </c>
      <c r="E64" s="14">
        <v>1.1000000000000001</v>
      </c>
      <c r="F64" s="14">
        <v>1.8</v>
      </c>
      <c r="G64" s="49" t="s">
        <v>32</v>
      </c>
      <c r="H64" s="15" t="s">
        <v>23</v>
      </c>
      <c r="I64" s="15">
        <v>75</v>
      </c>
      <c r="J64" s="15">
        <v>45</v>
      </c>
      <c r="K64" s="15">
        <v>47</v>
      </c>
      <c r="L64" s="15">
        <v>45</v>
      </c>
      <c r="M64" s="15">
        <v>15</v>
      </c>
      <c r="N64" s="15">
        <v>30</v>
      </c>
      <c r="O64" s="55">
        <v>2</v>
      </c>
      <c r="P64" s="83">
        <v>28</v>
      </c>
    </row>
    <row r="65" spans="1:16">
      <c r="A65" s="12" t="s">
        <v>22</v>
      </c>
      <c r="B65" s="38" t="s">
        <v>80</v>
      </c>
      <c r="C65" s="28">
        <v>3</v>
      </c>
      <c r="D65" s="14">
        <v>1.8</v>
      </c>
      <c r="E65" s="14">
        <v>1.2</v>
      </c>
      <c r="F65" s="14">
        <v>1.8</v>
      </c>
      <c r="G65" s="49" t="s">
        <v>32</v>
      </c>
      <c r="H65" s="15" t="s">
        <v>23</v>
      </c>
      <c r="I65" s="15">
        <v>75</v>
      </c>
      <c r="J65" s="18">
        <v>45</v>
      </c>
      <c r="K65" s="18">
        <v>46</v>
      </c>
      <c r="L65" s="15">
        <v>45</v>
      </c>
      <c r="M65" s="18">
        <v>15</v>
      </c>
      <c r="N65" s="18">
        <v>30</v>
      </c>
      <c r="O65" s="56">
        <v>1</v>
      </c>
      <c r="P65" s="83">
        <v>29</v>
      </c>
    </row>
    <row r="66" spans="1:16">
      <c r="A66" s="47" t="s">
        <v>24</v>
      </c>
      <c r="B66" s="81" t="s">
        <v>81</v>
      </c>
      <c r="C66" s="28">
        <v>1</v>
      </c>
      <c r="D66" s="14">
        <v>0.6</v>
      </c>
      <c r="E66" s="14">
        <v>0.4</v>
      </c>
      <c r="F66" s="14">
        <v>0.6</v>
      </c>
      <c r="G66" s="49" t="s">
        <v>20</v>
      </c>
      <c r="H66" s="15"/>
      <c r="I66" s="15">
        <v>25</v>
      </c>
      <c r="J66" s="18">
        <v>15</v>
      </c>
      <c r="K66" s="18">
        <v>16</v>
      </c>
      <c r="L66" s="15">
        <v>15</v>
      </c>
      <c r="M66" s="18"/>
      <c r="N66" s="18">
        <v>15</v>
      </c>
      <c r="O66" s="56">
        <v>1</v>
      </c>
      <c r="P66" s="83">
        <v>9</v>
      </c>
    </row>
    <row r="67" spans="1:16" ht="25.5">
      <c r="A67" s="47" t="s">
        <v>25</v>
      </c>
      <c r="B67" s="77" t="s">
        <v>119</v>
      </c>
      <c r="C67" s="28">
        <v>1</v>
      </c>
      <c r="D67" s="14">
        <v>0.6</v>
      </c>
      <c r="E67" s="14">
        <v>0.4</v>
      </c>
      <c r="F67" s="14">
        <v>0.6</v>
      </c>
      <c r="G67" s="49" t="s">
        <v>20</v>
      </c>
      <c r="H67" s="15"/>
      <c r="I67" s="15">
        <v>25</v>
      </c>
      <c r="J67" s="18">
        <v>15</v>
      </c>
      <c r="K67" s="18">
        <v>16</v>
      </c>
      <c r="L67" s="15">
        <v>15</v>
      </c>
      <c r="M67" s="18"/>
      <c r="N67" s="18">
        <v>15</v>
      </c>
      <c r="O67" s="56">
        <v>1</v>
      </c>
      <c r="P67" s="83">
        <v>9</v>
      </c>
    </row>
    <row r="68" spans="1:16">
      <c r="A68" s="47" t="s">
        <v>50</v>
      </c>
      <c r="B68" s="27" t="s">
        <v>68</v>
      </c>
      <c r="C68" s="28">
        <v>2</v>
      </c>
      <c r="D68" s="14">
        <v>1.2</v>
      </c>
      <c r="E68" s="14">
        <v>0.8</v>
      </c>
      <c r="F68" s="14">
        <v>0.4</v>
      </c>
      <c r="G68" s="15" t="s">
        <v>20</v>
      </c>
      <c r="H68" s="15" t="s">
        <v>23</v>
      </c>
      <c r="I68" s="15">
        <v>50</v>
      </c>
      <c r="J68" s="18">
        <v>10</v>
      </c>
      <c r="K68" s="18">
        <v>31</v>
      </c>
      <c r="L68" s="15">
        <v>30</v>
      </c>
      <c r="M68" s="18">
        <v>15</v>
      </c>
      <c r="N68" s="18">
        <v>15</v>
      </c>
      <c r="O68" s="56">
        <v>1</v>
      </c>
      <c r="P68" s="83">
        <v>19</v>
      </c>
    </row>
    <row r="69" spans="1:16">
      <c r="A69" s="47" t="s">
        <v>115</v>
      </c>
      <c r="B69" s="17" t="s">
        <v>64</v>
      </c>
      <c r="C69" s="14">
        <v>2</v>
      </c>
      <c r="D69" s="19">
        <v>1.2</v>
      </c>
      <c r="E69" s="14">
        <v>0.8</v>
      </c>
      <c r="F69" s="14">
        <v>0.6</v>
      </c>
      <c r="G69" s="15" t="s">
        <v>20</v>
      </c>
      <c r="H69" s="15" t="s">
        <v>23</v>
      </c>
      <c r="I69" s="15">
        <v>50</v>
      </c>
      <c r="J69" s="15">
        <v>15</v>
      </c>
      <c r="K69" s="15">
        <v>31</v>
      </c>
      <c r="L69" s="15">
        <v>30</v>
      </c>
      <c r="M69" s="15">
        <v>15</v>
      </c>
      <c r="N69" s="15">
        <v>15</v>
      </c>
      <c r="O69" s="56">
        <v>1</v>
      </c>
      <c r="P69" s="83">
        <v>19</v>
      </c>
    </row>
    <row r="70" spans="1:16">
      <c r="A70" s="47" t="s">
        <v>126</v>
      </c>
      <c r="B70" s="17" t="s">
        <v>64</v>
      </c>
      <c r="C70" s="14">
        <v>2</v>
      </c>
      <c r="D70" s="19">
        <v>1.2</v>
      </c>
      <c r="E70" s="14">
        <v>0.8</v>
      </c>
      <c r="F70" s="14">
        <v>0.6</v>
      </c>
      <c r="G70" s="15" t="s">
        <v>20</v>
      </c>
      <c r="H70" s="15" t="s">
        <v>23</v>
      </c>
      <c r="I70" s="15">
        <v>50</v>
      </c>
      <c r="J70" s="15">
        <v>15</v>
      </c>
      <c r="K70" s="15">
        <v>31</v>
      </c>
      <c r="L70" s="15">
        <v>30</v>
      </c>
      <c r="M70" s="15">
        <v>15</v>
      </c>
      <c r="N70" s="15">
        <v>15</v>
      </c>
      <c r="O70" s="56">
        <v>1</v>
      </c>
      <c r="P70" s="83">
        <v>19</v>
      </c>
    </row>
    <row r="71" spans="1:16">
      <c r="A71" s="100" t="s">
        <v>26</v>
      </c>
      <c r="B71" s="101"/>
      <c r="C71" s="14">
        <f>SUM(C64:C70)</f>
        <v>14</v>
      </c>
      <c r="D71" s="14">
        <f>SUM(D64:D70)</f>
        <v>8.5</v>
      </c>
      <c r="E71" s="14">
        <f>SUM(E64:E70)</f>
        <v>5.4999999999999991</v>
      </c>
      <c r="F71" s="14"/>
      <c r="G71" s="15" t="s">
        <v>27</v>
      </c>
      <c r="H71" s="15" t="s">
        <v>27</v>
      </c>
      <c r="I71" s="15">
        <f>SUM(I64:I70)</f>
        <v>350</v>
      </c>
      <c r="J71" s="15"/>
      <c r="K71" s="15">
        <f t="shared" ref="K71:P71" si="6">SUM(K64:K70)</f>
        <v>218</v>
      </c>
      <c r="L71" s="15">
        <f t="shared" si="6"/>
        <v>210</v>
      </c>
      <c r="M71" s="15">
        <f t="shared" si="6"/>
        <v>75</v>
      </c>
      <c r="N71" s="15">
        <f t="shared" si="6"/>
        <v>135</v>
      </c>
      <c r="O71" s="55">
        <f t="shared" si="6"/>
        <v>8</v>
      </c>
      <c r="P71" s="83">
        <f t="shared" si="6"/>
        <v>132</v>
      </c>
    </row>
    <row r="72" spans="1:16">
      <c r="A72" s="100" t="s">
        <v>28</v>
      </c>
      <c r="B72" s="101"/>
      <c r="C72" s="14"/>
      <c r="D72" s="14"/>
      <c r="E72" s="14"/>
      <c r="F72" s="14">
        <f>SUM(F64:F71)</f>
        <v>6.3999999999999995</v>
      </c>
      <c r="G72" s="15"/>
      <c r="H72" s="15"/>
      <c r="I72" s="15"/>
      <c r="J72" s="15">
        <f>SUM(J64:J71)</f>
        <v>160</v>
      </c>
      <c r="K72" s="15"/>
      <c r="L72" s="15"/>
      <c r="M72" s="15"/>
      <c r="N72" s="15"/>
      <c r="O72" s="55"/>
      <c r="P72" s="83"/>
    </row>
    <row r="73" spans="1:16">
      <c r="A73" s="100" t="s">
        <v>29</v>
      </c>
      <c r="B73" s="101"/>
      <c r="C73" s="14">
        <v>2</v>
      </c>
      <c r="D73" s="14">
        <v>1.2</v>
      </c>
      <c r="E73" s="14">
        <v>0.8</v>
      </c>
      <c r="F73" s="14"/>
      <c r="G73" s="15" t="s">
        <v>27</v>
      </c>
      <c r="H73" s="15" t="s">
        <v>27</v>
      </c>
      <c r="I73" s="15">
        <v>100</v>
      </c>
      <c r="J73" s="15"/>
      <c r="K73" s="15">
        <v>62</v>
      </c>
      <c r="L73" s="15">
        <v>60</v>
      </c>
      <c r="M73" s="15">
        <v>30</v>
      </c>
      <c r="N73" s="15">
        <v>30</v>
      </c>
      <c r="O73" s="56">
        <v>2</v>
      </c>
      <c r="P73" s="83">
        <v>38</v>
      </c>
    </row>
    <row r="74" spans="1:16">
      <c r="A74" s="11" t="s">
        <v>41</v>
      </c>
      <c r="B74" s="102" t="s">
        <v>42</v>
      </c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</row>
    <row r="75" spans="1:16">
      <c r="A75" s="12" t="s">
        <v>19</v>
      </c>
      <c r="B75" s="48" t="s">
        <v>104</v>
      </c>
      <c r="C75" s="28">
        <v>2</v>
      </c>
      <c r="D75" s="14">
        <v>1.4</v>
      </c>
      <c r="E75" s="14">
        <v>0.6</v>
      </c>
      <c r="F75" s="14">
        <v>1.2</v>
      </c>
      <c r="G75" s="15" t="s">
        <v>20</v>
      </c>
      <c r="H75" s="15" t="s">
        <v>21</v>
      </c>
      <c r="I75" s="15">
        <v>60</v>
      </c>
      <c r="J75" s="18">
        <v>40</v>
      </c>
      <c r="K75" s="18">
        <v>41</v>
      </c>
      <c r="L75" s="15">
        <v>40</v>
      </c>
      <c r="M75" s="18">
        <v>15</v>
      </c>
      <c r="N75" s="18">
        <v>25</v>
      </c>
      <c r="O75" s="55">
        <v>1</v>
      </c>
      <c r="P75" s="83">
        <v>19</v>
      </c>
    </row>
    <row r="76" spans="1:16">
      <c r="A76" s="47" t="s">
        <v>22</v>
      </c>
      <c r="B76" s="27" t="s">
        <v>86</v>
      </c>
      <c r="C76" s="28">
        <v>3</v>
      </c>
      <c r="D76" s="14">
        <v>1.8</v>
      </c>
      <c r="E76" s="14">
        <v>1.2</v>
      </c>
      <c r="F76" s="14">
        <v>0.6</v>
      </c>
      <c r="G76" s="15" t="s">
        <v>20</v>
      </c>
      <c r="H76" s="15" t="s">
        <v>21</v>
      </c>
      <c r="I76" s="15">
        <v>75</v>
      </c>
      <c r="J76" s="18"/>
      <c r="K76" s="18">
        <v>45</v>
      </c>
      <c r="L76" s="15">
        <v>45</v>
      </c>
      <c r="M76" s="18"/>
      <c r="N76" s="18">
        <v>45</v>
      </c>
      <c r="O76" s="56"/>
      <c r="P76" s="83">
        <v>30</v>
      </c>
    </row>
    <row r="77" spans="1:16">
      <c r="A77" s="47" t="s">
        <v>24</v>
      </c>
      <c r="B77" s="27" t="s">
        <v>89</v>
      </c>
      <c r="C77" s="28">
        <v>7</v>
      </c>
      <c r="D77" s="14">
        <v>1</v>
      </c>
      <c r="E77" s="14">
        <v>6</v>
      </c>
      <c r="F77" s="14">
        <v>7</v>
      </c>
      <c r="G77" s="15"/>
      <c r="H77" s="15" t="s">
        <v>21</v>
      </c>
      <c r="I77" s="104" t="s">
        <v>66</v>
      </c>
      <c r="J77" s="105"/>
      <c r="K77" s="105"/>
      <c r="L77" s="105"/>
      <c r="M77" s="105"/>
      <c r="N77" s="105"/>
      <c r="O77" s="105"/>
      <c r="P77" s="105"/>
    </row>
    <row r="78" spans="1:16">
      <c r="A78" s="100" t="s">
        <v>26</v>
      </c>
      <c r="B78" s="101"/>
      <c r="C78" s="14">
        <f>SUM(C75:C77)</f>
        <v>12</v>
      </c>
      <c r="D78" s="14">
        <f>SUM(D75:D77)</f>
        <v>4.2</v>
      </c>
      <c r="E78" s="14">
        <f>SUM(E75:E77)</f>
        <v>7.8</v>
      </c>
      <c r="F78" s="14"/>
      <c r="G78" s="15" t="s">
        <v>27</v>
      </c>
      <c r="H78" s="15" t="s">
        <v>27</v>
      </c>
      <c r="I78" s="15">
        <f>SUM(I75:I76)</f>
        <v>135</v>
      </c>
      <c r="J78" s="15"/>
      <c r="K78" s="15">
        <f t="shared" ref="K78:P78" si="7">SUM(K75:K77)</f>
        <v>86</v>
      </c>
      <c r="L78" s="15">
        <f t="shared" si="7"/>
        <v>85</v>
      </c>
      <c r="M78" s="49">
        <f t="shared" si="7"/>
        <v>15</v>
      </c>
      <c r="N78" s="15">
        <f t="shared" si="7"/>
        <v>70</v>
      </c>
      <c r="O78" s="55">
        <f t="shared" si="7"/>
        <v>1</v>
      </c>
      <c r="P78" s="83">
        <f t="shared" si="7"/>
        <v>49</v>
      </c>
    </row>
    <row r="79" spans="1:16">
      <c r="A79" s="100" t="s">
        <v>28</v>
      </c>
      <c r="B79" s="101"/>
      <c r="C79" s="14"/>
      <c r="D79" s="14"/>
      <c r="E79" s="14"/>
      <c r="F79" s="14">
        <f>SUM(F75:F78)</f>
        <v>8.8000000000000007</v>
      </c>
      <c r="G79" s="15"/>
      <c r="H79" s="15"/>
      <c r="I79" s="15"/>
      <c r="J79" s="15">
        <f>SUM(J75:J76)</f>
        <v>40</v>
      </c>
      <c r="K79" s="15"/>
      <c r="L79" s="15"/>
      <c r="M79" s="15"/>
      <c r="N79" s="15"/>
      <c r="O79" s="55"/>
      <c r="P79" s="83"/>
    </row>
    <row r="80" spans="1:16">
      <c r="A80" s="100" t="s">
        <v>29</v>
      </c>
      <c r="B80" s="101"/>
      <c r="C80" s="14">
        <f>SUM(C78)</f>
        <v>12</v>
      </c>
      <c r="D80" s="14">
        <f>SUM(D78)</f>
        <v>4.2</v>
      </c>
      <c r="E80" s="14">
        <f>SUM(E78)</f>
        <v>7.8</v>
      </c>
      <c r="F80" s="14"/>
      <c r="G80" s="15" t="s">
        <v>27</v>
      </c>
      <c r="H80" s="15" t="s">
        <v>27</v>
      </c>
      <c r="I80" s="15">
        <f>SUM(I78)</f>
        <v>135</v>
      </c>
      <c r="J80" s="15"/>
      <c r="K80" s="15">
        <f t="shared" ref="K80:P80" si="8">SUM(K78)</f>
        <v>86</v>
      </c>
      <c r="L80" s="15">
        <f t="shared" si="8"/>
        <v>85</v>
      </c>
      <c r="M80" s="15">
        <f t="shared" si="8"/>
        <v>15</v>
      </c>
      <c r="N80" s="15">
        <f t="shared" si="8"/>
        <v>70</v>
      </c>
      <c r="O80" s="55">
        <f t="shared" si="8"/>
        <v>1</v>
      </c>
      <c r="P80" s="83">
        <f t="shared" si="8"/>
        <v>49</v>
      </c>
    </row>
    <row r="81" spans="1:16">
      <c r="A81" s="11" t="s">
        <v>35</v>
      </c>
      <c r="B81" s="102" t="s">
        <v>36</v>
      </c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</row>
    <row r="82" spans="1:16">
      <c r="A82" s="12" t="s">
        <v>19</v>
      </c>
      <c r="B82" s="21" t="s">
        <v>85</v>
      </c>
      <c r="C82" s="14">
        <v>0.5</v>
      </c>
      <c r="D82" s="29">
        <v>0.5</v>
      </c>
      <c r="E82" s="14"/>
      <c r="F82" s="14"/>
      <c r="G82" s="15" t="s">
        <v>20</v>
      </c>
      <c r="H82" s="15" t="s">
        <v>23</v>
      </c>
      <c r="I82" s="15">
        <v>4</v>
      </c>
      <c r="J82" s="24"/>
      <c r="K82" s="15">
        <v>4</v>
      </c>
      <c r="L82" s="15">
        <v>4</v>
      </c>
      <c r="M82" s="24">
        <v>4</v>
      </c>
      <c r="N82" s="56"/>
      <c r="O82" s="56"/>
      <c r="P82" s="83"/>
    </row>
    <row r="83" spans="1:16">
      <c r="A83" s="47" t="s">
        <v>22</v>
      </c>
      <c r="B83" s="21" t="s">
        <v>38</v>
      </c>
      <c r="C83" s="22">
        <v>0.25</v>
      </c>
      <c r="D83" s="23">
        <v>0.25</v>
      </c>
      <c r="E83" s="14"/>
      <c r="F83" s="14"/>
      <c r="G83" s="15" t="s">
        <v>20</v>
      </c>
      <c r="H83" s="15" t="s">
        <v>23</v>
      </c>
      <c r="I83" s="15">
        <v>2</v>
      </c>
      <c r="J83" s="24"/>
      <c r="K83" s="15">
        <v>2</v>
      </c>
      <c r="L83" s="15">
        <v>2</v>
      </c>
      <c r="M83" s="24">
        <v>2</v>
      </c>
      <c r="N83" s="55"/>
      <c r="O83" s="55"/>
      <c r="P83" s="83"/>
    </row>
    <row r="84" spans="1:16">
      <c r="A84" s="47" t="s">
        <v>24</v>
      </c>
      <c r="B84" s="21" t="s">
        <v>37</v>
      </c>
      <c r="C84" s="22">
        <v>0.25</v>
      </c>
      <c r="D84" s="23">
        <v>0.25</v>
      </c>
      <c r="E84" s="30"/>
      <c r="F84" s="14"/>
      <c r="G84" s="15" t="s">
        <v>20</v>
      </c>
      <c r="H84" s="15" t="s">
        <v>23</v>
      </c>
      <c r="I84" s="15">
        <v>2</v>
      </c>
      <c r="J84" s="24"/>
      <c r="K84" s="15">
        <v>2</v>
      </c>
      <c r="L84" s="15">
        <v>2</v>
      </c>
      <c r="M84" s="24">
        <v>2</v>
      </c>
      <c r="N84" s="55"/>
      <c r="O84" s="55"/>
      <c r="P84" s="83"/>
    </row>
    <row r="85" spans="1:16">
      <c r="A85" s="100" t="s">
        <v>26</v>
      </c>
      <c r="B85" s="112"/>
      <c r="C85" s="14">
        <f>SUM(C82:C84)</f>
        <v>1</v>
      </c>
      <c r="D85" s="14">
        <f>SUM(D82:D84)</f>
        <v>1</v>
      </c>
      <c r="E85" s="14"/>
      <c r="F85" s="14"/>
      <c r="G85" s="15"/>
      <c r="H85" s="15"/>
      <c r="I85" s="15">
        <f>SUM(I82:I84)</f>
        <v>8</v>
      </c>
      <c r="J85" s="15"/>
      <c r="K85" s="15">
        <f>SUM(K82:K84)</f>
        <v>8</v>
      </c>
      <c r="L85" s="15">
        <f>SUM(L82:L84)</f>
        <v>8</v>
      </c>
      <c r="M85" s="49">
        <f>SUM(M82:M84)</f>
        <v>8</v>
      </c>
      <c r="N85" s="56"/>
      <c r="O85" s="56"/>
      <c r="P85" s="83"/>
    </row>
    <row r="86" spans="1:16">
      <c r="A86" s="106" t="s">
        <v>46</v>
      </c>
      <c r="B86" s="107"/>
      <c r="C86" s="25">
        <f>SUM(C60,C71,C78,C85,)</f>
        <v>30</v>
      </c>
      <c r="D86" s="25">
        <f>SUM(D60,D71,D78,D85,)</f>
        <v>15.899999999999999</v>
      </c>
      <c r="E86" s="25">
        <f>SUM(E60,E71,E78,)</f>
        <v>14.099999999999998</v>
      </c>
      <c r="F86" s="25">
        <f>SUM(F61,F72,F79,)</f>
        <v>16.2</v>
      </c>
      <c r="G86" s="26" t="s">
        <v>27</v>
      </c>
      <c r="H86" s="26" t="s">
        <v>27</v>
      </c>
      <c r="I86" s="26">
        <f>SUM(I60,I71,I78,I85,)</f>
        <v>573</v>
      </c>
      <c r="J86" s="26">
        <f>SUM(J61,J72,J79,)</f>
        <v>230</v>
      </c>
      <c r="K86" s="26">
        <f>SUM(K60,K71,K78,K85,)</f>
        <v>373</v>
      </c>
      <c r="L86" s="53">
        <f>SUM(L60,L71,L78,L85,)</f>
        <v>363</v>
      </c>
      <c r="M86" s="58">
        <f>SUM(M60,M71,M78,M85,)</f>
        <v>128</v>
      </c>
      <c r="N86" s="58">
        <f>SUM(N60,N71,N78,N85,)</f>
        <v>235</v>
      </c>
      <c r="O86" s="58">
        <f>SUM(O60,O71,O80,)</f>
        <v>10</v>
      </c>
      <c r="P86" s="84">
        <f>SUM(P60,P71,P78,P85,)</f>
        <v>200</v>
      </c>
    </row>
    <row r="87" spans="1:16">
      <c r="A87" s="113" t="s">
        <v>49</v>
      </c>
      <c r="B87" s="114"/>
      <c r="C87" s="114"/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4"/>
      <c r="P87" s="114"/>
    </row>
    <row r="88" spans="1:16">
      <c r="A88" s="11" t="s">
        <v>17</v>
      </c>
      <c r="B88" s="102" t="s">
        <v>34</v>
      </c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</row>
    <row r="89" spans="1:16">
      <c r="A89" s="12" t="s">
        <v>19</v>
      </c>
      <c r="B89" s="27" t="s">
        <v>67</v>
      </c>
      <c r="C89" s="28">
        <v>2</v>
      </c>
      <c r="D89" s="14">
        <v>1.2</v>
      </c>
      <c r="E89" s="14">
        <v>0.8</v>
      </c>
      <c r="F89" s="14">
        <v>1.2</v>
      </c>
      <c r="G89" s="15" t="s">
        <v>32</v>
      </c>
      <c r="H89" s="15" t="s">
        <v>23</v>
      </c>
      <c r="I89" s="15">
        <v>50</v>
      </c>
      <c r="J89" s="15">
        <v>30</v>
      </c>
      <c r="K89" s="15">
        <v>31</v>
      </c>
      <c r="L89" s="15">
        <v>30</v>
      </c>
      <c r="M89" s="15">
        <v>15</v>
      </c>
      <c r="N89" s="15">
        <v>15</v>
      </c>
      <c r="O89" s="56">
        <v>1</v>
      </c>
      <c r="P89" s="83">
        <v>19</v>
      </c>
    </row>
    <row r="90" spans="1:16" ht="14.25" customHeight="1">
      <c r="A90" s="12" t="s">
        <v>22</v>
      </c>
      <c r="B90" s="71" t="s">
        <v>109</v>
      </c>
      <c r="C90" s="28">
        <v>2</v>
      </c>
      <c r="D90" s="14">
        <v>1.2</v>
      </c>
      <c r="E90" s="14">
        <v>0.8</v>
      </c>
      <c r="F90" s="14">
        <v>1.2</v>
      </c>
      <c r="G90" s="15" t="s">
        <v>20</v>
      </c>
      <c r="H90" s="15" t="s">
        <v>23</v>
      </c>
      <c r="I90" s="15">
        <v>50</v>
      </c>
      <c r="J90" s="15">
        <v>30</v>
      </c>
      <c r="K90" s="15">
        <v>31</v>
      </c>
      <c r="L90" s="15">
        <v>30</v>
      </c>
      <c r="M90" s="15">
        <v>15</v>
      </c>
      <c r="N90" s="15">
        <v>15</v>
      </c>
      <c r="O90" s="56">
        <v>1</v>
      </c>
      <c r="P90" s="83">
        <v>19</v>
      </c>
    </row>
    <row r="91" spans="1:16">
      <c r="A91" s="12" t="s">
        <v>24</v>
      </c>
      <c r="B91" s="38" t="s">
        <v>69</v>
      </c>
      <c r="C91" s="28">
        <v>2</v>
      </c>
      <c r="D91" s="14">
        <v>1.2</v>
      </c>
      <c r="E91" s="14">
        <v>0.8</v>
      </c>
      <c r="F91" s="14">
        <v>1.2</v>
      </c>
      <c r="G91" s="15" t="s">
        <v>20</v>
      </c>
      <c r="H91" s="15" t="s">
        <v>23</v>
      </c>
      <c r="I91" s="15">
        <v>50</v>
      </c>
      <c r="J91" s="15">
        <v>30</v>
      </c>
      <c r="K91" s="15">
        <v>31</v>
      </c>
      <c r="L91" s="15">
        <v>30</v>
      </c>
      <c r="M91" s="15">
        <v>15</v>
      </c>
      <c r="N91" s="15">
        <v>15</v>
      </c>
      <c r="O91" s="56">
        <v>1</v>
      </c>
      <c r="P91" s="83">
        <v>19</v>
      </c>
    </row>
    <row r="92" spans="1:16">
      <c r="A92" s="12" t="s">
        <v>25</v>
      </c>
      <c r="B92" s="13" t="s">
        <v>64</v>
      </c>
      <c r="C92" s="14">
        <v>2</v>
      </c>
      <c r="D92" s="14">
        <v>1.2</v>
      </c>
      <c r="E92" s="14">
        <v>0.8</v>
      </c>
      <c r="F92" s="14">
        <v>0.6</v>
      </c>
      <c r="G92" s="15" t="s">
        <v>20</v>
      </c>
      <c r="H92" s="15" t="s">
        <v>21</v>
      </c>
      <c r="I92" s="15">
        <v>50</v>
      </c>
      <c r="J92" s="15">
        <v>15</v>
      </c>
      <c r="K92" s="15">
        <v>31</v>
      </c>
      <c r="L92" s="15">
        <v>30</v>
      </c>
      <c r="M92" s="15">
        <v>15</v>
      </c>
      <c r="N92" s="15">
        <v>15</v>
      </c>
      <c r="O92" s="56">
        <v>1</v>
      </c>
      <c r="P92" s="83">
        <v>19</v>
      </c>
    </row>
    <row r="93" spans="1:16">
      <c r="A93" s="12" t="s">
        <v>50</v>
      </c>
      <c r="B93" s="13" t="s">
        <v>64</v>
      </c>
      <c r="C93" s="14">
        <v>2</v>
      </c>
      <c r="D93" s="14">
        <v>1.2</v>
      </c>
      <c r="E93" s="14">
        <v>0.8</v>
      </c>
      <c r="F93" s="14">
        <v>0.6</v>
      </c>
      <c r="G93" s="15" t="s">
        <v>20</v>
      </c>
      <c r="H93" s="15" t="s">
        <v>21</v>
      </c>
      <c r="I93" s="15">
        <v>50</v>
      </c>
      <c r="J93" s="15">
        <v>15</v>
      </c>
      <c r="K93" s="15">
        <v>31</v>
      </c>
      <c r="L93" s="15">
        <v>30</v>
      </c>
      <c r="M93" s="15">
        <v>15</v>
      </c>
      <c r="N93" s="15">
        <v>15</v>
      </c>
      <c r="O93" s="56">
        <v>1</v>
      </c>
      <c r="P93" s="83">
        <v>19</v>
      </c>
    </row>
    <row r="94" spans="1:16">
      <c r="A94" s="100" t="s">
        <v>26</v>
      </c>
      <c r="B94" s="101"/>
      <c r="C94" s="14">
        <f>SUM(C89:C93)</f>
        <v>10</v>
      </c>
      <c r="D94" s="14">
        <f>SUM(D89:D93)</f>
        <v>6</v>
      </c>
      <c r="E94" s="14">
        <f>SUM(E89:E93)</f>
        <v>4</v>
      </c>
      <c r="F94" s="14"/>
      <c r="G94" s="15" t="s">
        <v>27</v>
      </c>
      <c r="H94" s="15" t="s">
        <v>27</v>
      </c>
      <c r="I94" s="15">
        <f>SUM(I89:I93)</f>
        <v>250</v>
      </c>
      <c r="J94" s="15"/>
      <c r="K94" s="15">
        <f t="shared" ref="K94:P94" si="9">SUM(K89:K93)</f>
        <v>155</v>
      </c>
      <c r="L94" s="15">
        <f t="shared" si="9"/>
        <v>150</v>
      </c>
      <c r="M94" s="15">
        <f t="shared" si="9"/>
        <v>75</v>
      </c>
      <c r="N94" s="15">
        <f t="shared" si="9"/>
        <v>75</v>
      </c>
      <c r="O94" s="55">
        <f t="shared" si="9"/>
        <v>5</v>
      </c>
      <c r="P94" s="83">
        <f t="shared" si="9"/>
        <v>95</v>
      </c>
    </row>
    <row r="95" spans="1:16">
      <c r="A95" s="100" t="s">
        <v>28</v>
      </c>
      <c r="B95" s="101"/>
      <c r="C95" s="14"/>
      <c r="D95" s="14"/>
      <c r="E95" s="14"/>
      <c r="F95" s="14">
        <f>SUM(F89:F94)</f>
        <v>4.7999999999999989</v>
      </c>
      <c r="G95" s="15"/>
      <c r="H95" s="15"/>
      <c r="I95" s="15"/>
      <c r="J95" s="15">
        <f>SUM(J89:J94)</f>
        <v>120</v>
      </c>
      <c r="K95" s="15"/>
      <c r="L95" s="15"/>
      <c r="M95" s="15"/>
      <c r="N95" s="15"/>
      <c r="O95" s="55"/>
      <c r="P95" s="83"/>
    </row>
    <row r="96" spans="1:16">
      <c r="A96" s="100" t="s">
        <v>29</v>
      </c>
      <c r="B96" s="101"/>
      <c r="C96" s="14">
        <v>4</v>
      </c>
      <c r="D96" s="14">
        <v>2.4</v>
      </c>
      <c r="E96" s="14">
        <v>1.6</v>
      </c>
      <c r="F96" s="14"/>
      <c r="G96" s="15" t="s">
        <v>27</v>
      </c>
      <c r="H96" s="15" t="s">
        <v>27</v>
      </c>
      <c r="I96" s="15">
        <v>100</v>
      </c>
      <c r="J96" s="15"/>
      <c r="K96" s="15">
        <v>62</v>
      </c>
      <c r="L96" s="15">
        <v>60</v>
      </c>
      <c r="M96" s="15">
        <v>30</v>
      </c>
      <c r="N96" s="15">
        <v>30</v>
      </c>
      <c r="O96" s="55">
        <v>2</v>
      </c>
      <c r="P96" s="83">
        <v>38</v>
      </c>
    </row>
    <row r="97" spans="1:16">
      <c r="A97" s="11" t="s">
        <v>30</v>
      </c>
      <c r="B97" s="102" t="s">
        <v>42</v>
      </c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</row>
    <row r="98" spans="1:16">
      <c r="A98" s="12" t="s">
        <v>19</v>
      </c>
      <c r="B98" s="48" t="s">
        <v>117</v>
      </c>
      <c r="C98" s="28">
        <v>2</v>
      </c>
      <c r="D98" s="14">
        <v>1.4</v>
      </c>
      <c r="E98" s="14">
        <v>0.6</v>
      </c>
      <c r="F98" s="14">
        <v>1.2</v>
      </c>
      <c r="G98" s="15" t="s">
        <v>20</v>
      </c>
      <c r="H98" s="15" t="s">
        <v>21</v>
      </c>
      <c r="I98" s="15">
        <v>60</v>
      </c>
      <c r="J98" s="18">
        <v>30</v>
      </c>
      <c r="K98" s="18">
        <v>41</v>
      </c>
      <c r="L98" s="15">
        <v>40</v>
      </c>
      <c r="M98" s="18">
        <v>15</v>
      </c>
      <c r="N98" s="18">
        <v>25</v>
      </c>
      <c r="O98" s="55">
        <v>1</v>
      </c>
      <c r="P98" s="83">
        <v>19</v>
      </c>
    </row>
    <row r="99" spans="1:16">
      <c r="A99" s="12" t="s">
        <v>22</v>
      </c>
      <c r="B99" s="48" t="s">
        <v>105</v>
      </c>
      <c r="C99" s="14">
        <v>2</v>
      </c>
      <c r="D99" s="14">
        <v>1.2</v>
      </c>
      <c r="E99" s="14">
        <v>0.8</v>
      </c>
      <c r="F99" s="14">
        <v>1.2</v>
      </c>
      <c r="G99" s="15" t="s">
        <v>20</v>
      </c>
      <c r="H99" s="15" t="s">
        <v>21</v>
      </c>
      <c r="I99" s="15">
        <v>60</v>
      </c>
      <c r="J99" s="18">
        <v>30</v>
      </c>
      <c r="K99" s="18">
        <v>36</v>
      </c>
      <c r="L99" s="15">
        <v>35</v>
      </c>
      <c r="M99" s="18">
        <v>15</v>
      </c>
      <c r="N99" s="18">
        <v>20</v>
      </c>
      <c r="O99" s="55">
        <v>1</v>
      </c>
      <c r="P99" s="83">
        <v>24</v>
      </c>
    </row>
    <row r="100" spans="1:16">
      <c r="A100" s="47" t="s">
        <v>24</v>
      </c>
      <c r="B100" s="27" t="s">
        <v>86</v>
      </c>
      <c r="C100" s="28">
        <v>3</v>
      </c>
      <c r="D100" s="14">
        <v>1.8</v>
      </c>
      <c r="E100" s="14">
        <v>1.2</v>
      </c>
      <c r="F100" s="14">
        <v>0.6</v>
      </c>
      <c r="G100" s="15" t="s">
        <v>20</v>
      </c>
      <c r="H100" s="15" t="s">
        <v>21</v>
      </c>
      <c r="I100" s="15">
        <v>75</v>
      </c>
      <c r="J100" s="18"/>
      <c r="K100" s="18">
        <v>45</v>
      </c>
      <c r="L100" s="15">
        <v>45</v>
      </c>
      <c r="M100" s="18"/>
      <c r="N100" s="18">
        <v>45</v>
      </c>
      <c r="O100" s="56"/>
      <c r="P100" s="83">
        <v>30</v>
      </c>
    </row>
    <row r="101" spans="1:16">
      <c r="A101" s="47" t="s">
        <v>25</v>
      </c>
      <c r="B101" s="27" t="s">
        <v>89</v>
      </c>
      <c r="C101" s="28">
        <v>13</v>
      </c>
      <c r="D101" s="14">
        <v>3</v>
      </c>
      <c r="E101" s="14">
        <v>10</v>
      </c>
      <c r="F101" s="14">
        <v>13</v>
      </c>
      <c r="G101" s="15"/>
      <c r="H101" s="15" t="s">
        <v>21</v>
      </c>
      <c r="I101" s="104" t="s">
        <v>66</v>
      </c>
      <c r="J101" s="105"/>
      <c r="K101" s="105"/>
      <c r="L101" s="105"/>
      <c r="M101" s="105"/>
      <c r="N101" s="105"/>
      <c r="O101" s="105"/>
      <c r="P101" s="105"/>
    </row>
    <row r="102" spans="1:16">
      <c r="A102" s="47" t="s">
        <v>50</v>
      </c>
      <c r="B102" s="27" t="s">
        <v>65</v>
      </c>
      <c r="C102" s="104" t="s">
        <v>66</v>
      </c>
      <c r="D102" s="105"/>
      <c r="E102" s="105"/>
      <c r="F102" s="105"/>
      <c r="G102" s="105"/>
      <c r="H102" s="105"/>
      <c r="I102" s="105"/>
      <c r="J102" s="105"/>
      <c r="K102" s="105"/>
      <c r="L102" s="105"/>
      <c r="M102" s="105"/>
      <c r="N102" s="105"/>
      <c r="O102" s="105"/>
      <c r="P102" s="105"/>
    </row>
    <row r="103" spans="1:16">
      <c r="A103" s="100" t="s">
        <v>26</v>
      </c>
      <c r="B103" s="101"/>
      <c r="C103" s="14">
        <f>SUM(C98:C101)</f>
        <v>20</v>
      </c>
      <c r="D103" s="14">
        <f>SUM(D98:D101)</f>
        <v>7.3999999999999995</v>
      </c>
      <c r="E103" s="14">
        <f>SUM(E98:E101)</f>
        <v>12.6</v>
      </c>
      <c r="F103" s="14"/>
      <c r="G103" s="15" t="s">
        <v>27</v>
      </c>
      <c r="H103" s="15" t="s">
        <v>27</v>
      </c>
      <c r="I103" s="15">
        <f>SUM(I98:I100)</f>
        <v>195</v>
      </c>
      <c r="J103" s="15"/>
      <c r="K103" s="15">
        <f>SUM(K98:K100)</f>
        <v>122</v>
      </c>
      <c r="L103" s="15">
        <f>SUM(L98:L100)</f>
        <v>120</v>
      </c>
      <c r="M103" s="15">
        <f>SUM(M98:M100)</f>
        <v>30</v>
      </c>
      <c r="N103" s="15">
        <f>SUM(N98:N100)</f>
        <v>90</v>
      </c>
      <c r="O103" s="55">
        <f>SUM(O98:O101)</f>
        <v>2</v>
      </c>
      <c r="P103" s="83">
        <f>SUM(P98:P101)</f>
        <v>73</v>
      </c>
    </row>
    <row r="104" spans="1:16">
      <c r="A104" s="100" t="s">
        <v>28</v>
      </c>
      <c r="B104" s="101"/>
      <c r="C104" s="14"/>
      <c r="D104" s="14"/>
      <c r="E104" s="14"/>
      <c r="F104" s="14">
        <f>SUM(F98:F101)</f>
        <v>16</v>
      </c>
      <c r="G104" s="15"/>
      <c r="H104" s="15"/>
      <c r="I104" s="15"/>
      <c r="J104" s="15">
        <f>SUM(J98:J100)</f>
        <v>60</v>
      </c>
      <c r="K104" s="15"/>
      <c r="L104" s="15"/>
      <c r="M104" s="15"/>
      <c r="N104" s="15"/>
      <c r="O104" s="55"/>
      <c r="P104" s="83"/>
    </row>
    <row r="105" spans="1:16">
      <c r="A105" s="100" t="s">
        <v>29</v>
      </c>
      <c r="B105" s="101"/>
      <c r="C105" s="14">
        <v>20</v>
      </c>
      <c r="D105" s="14">
        <f>SUM(D103)</f>
        <v>7.3999999999999995</v>
      </c>
      <c r="E105" s="14">
        <f>SUM(E103)</f>
        <v>12.6</v>
      </c>
      <c r="F105" s="14"/>
      <c r="G105" s="15" t="s">
        <v>27</v>
      </c>
      <c r="H105" s="15" t="s">
        <v>27</v>
      </c>
      <c r="I105" s="15">
        <f>SUM(I103)</f>
        <v>195</v>
      </c>
      <c r="J105" s="15"/>
      <c r="K105" s="15">
        <f t="shared" ref="K105:P105" si="10">SUM(K103)</f>
        <v>122</v>
      </c>
      <c r="L105" s="15">
        <f t="shared" si="10"/>
        <v>120</v>
      </c>
      <c r="M105" s="15">
        <f t="shared" si="10"/>
        <v>30</v>
      </c>
      <c r="N105" s="15">
        <f t="shared" si="10"/>
        <v>90</v>
      </c>
      <c r="O105" s="56">
        <f t="shared" si="10"/>
        <v>2</v>
      </c>
      <c r="P105" s="83">
        <f t="shared" si="10"/>
        <v>73</v>
      </c>
    </row>
    <row r="106" spans="1:16">
      <c r="A106" s="106" t="s">
        <v>51</v>
      </c>
      <c r="B106" s="107"/>
      <c r="C106" s="25">
        <f>SUM(C94,C103,)</f>
        <v>30</v>
      </c>
      <c r="D106" s="25">
        <f>SUM(D94,D103,)</f>
        <v>13.399999999999999</v>
      </c>
      <c r="E106" s="25">
        <f>SUM(E94,E103,)</f>
        <v>16.600000000000001</v>
      </c>
      <c r="F106" s="25">
        <f>SUM(F95,F104,)</f>
        <v>20.799999999999997</v>
      </c>
      <c r="G106" s="26" t="s">
        <v>27</v>
      </c>
      <c r="H106" s="26" t="s">
        <v>27</v>
      </c>
      <c r="I106" s="26">
        <f>SUM(I94,I103,)</f>
        <v>445</v>
      </c>
      <c r="J106" s="26">
        <f>SUM(J95,J104,)</f>
        <v>180</v>
      </c>
      <c r="K106" s="26">
        <f t="shared" ref="K106:P106" si="11">SUM(K94,K103,)</f>
        <v>277</v>
      </c>
      <c r="L106" s="26">
        <f t="shared" si="11"/>
        <v>270</v>
      </c>
      <c r="M106" s="26">
        <f t="shared" si="11"/>
        <v>105</v>
      </c>
      <c r="N106" s="26">
        <f t="shared" si="11"/>
        <v>165</v>
      </c>
      <c r="O106" s="59">
        <f t="shared" si="11"/>
        <v>7</v>
      </c>
      <c r="P106" s="84">
        <f t="shared" si="11"/>
        <v>168</v>
      </c>
    </row>
    <row r="107" spans="1:16">
      <c r="A107" s="108" t="s">
        <v>52</v>
      </c>
      <c r="B107" s="109"/>
      <c r="C107" s="61">
        <v>60</v>
      </c>
      <c r="D107" s="61">
        <f>SUM(D86,D106,)</f>
        <v>29.299999999999997</v>
      </c>
      <c r="E107" s="61">
        <f>SUM(E86,E106,)</f>
        <v>30.7</v>
      </c>
      <c r="F107" s="62">
        <f>SUM(F86,F106,)</f>
        <v>37</v>
      </c>
      <c r="G107" s="63" t="s">
        <v>27</v>
      </c>
      <c r="H107" s="63" t="s">
        <v>27</v>
      </c>
      <c r="I107" s="64">
        <f t="shared" ref="I107:P107" si="12">SUM(I86,I106,)</f>
        <v>1018</v>
      </c>
      <c r="J107" s="63">
        <f t="shared" si="12"/>
        <v>410</v>
      </c>
      <c r="K107" s="63">
        <f t="shared" si="12"/>
        <v>650</v>
      </c>
      <c r="L107" s="64">
        <f t="shared" si="12"/>
        <v>633</v>
      </c>
      <c r="M107" s="63">
        <f t="shared" si="12"/>
        <v>233</v>
      </c>
      <c r="N107" s="63">
        <f t="shared" si="12"/>
        <v>400</v>
      </c>
      <c r="O107" s="66">
        <f t="shared" si="12"/>
        <v>17</v>
      </c>
      <c r="P107" s="85">
        <f t="shared" si="12"/>
        <v>368</v>
      </c>
    </row>
    <row r="108" spans="1:16">
      <c r="A108" s="110" t="s">
        <v>70</v>
      </c>
      <c r="B108" s="111"/>
      <c r="C108" s="34">
        <f>SUM(C53,C86,C106,)</f>
        <v>90</v>
      </c>
      <c r="D108" s="34">
        <f>SUM(D54,D107,)</f>
        <v>48.099999999999994</v>
      </c>
      <c r="E108" s="34">
        <f>SUM(E54,E107,)</f>
        <v>41.9</v>
      </c>
      <c r="F108" s="25"/>
      <c r="G108" s="35" t="s">
        <v>27</v>
      </c>
      <c r="H108" s="35" t="s">
        <v>27</v>
      </c>
      <c r="I108" s="26">
        <f>SUM(I54,I107,)</f>
        <v>1646</v>
      </c>
      <c r="J108" s="35"/>
      <c r="K108" s="35">
        <f>SUM(K54,K107,)</f>
        <v>1049</v>
      </c>
      <c r="L108" s="26">
        <f>SUM(L53,L86,L106)</f>
        <v>1021</v>
      </c>
      <c r="M108" s="35">
        <f>SUM(M53,M86,M106)</f>
        <v>346</v>
      </c>
      <c r="N108" s="35">
        <f>SUM(N53,N86,N106)</f>
        <v>675</v>
      </c>
      <c r="O108" s="59">
        <f>SUM(O54,O107,)</f>
        <v>28</v>
      </c>
      <c r="P108" s="84">
        <f>SUM(P54,P107,)</f>
        <v>597</v>
      </c>
    </row>
    <row r="109" spans="1:16">
      <c r="A109" s="100" t="s">
        <v>28</v>
      </c>
      <c r="B109" s="101"/>
      <c r="C109" s="14"/>
      <c r="D109" s="14"/>
      <c r="E109" s="14"/>
      <c r="F109" s="67">
        <f>SUM(F54,F107,)</f>
        <v>48.2</v>
      </c>
      <c r="G109" s="15"/>
      <c r="H109" s="15"/>
      <c r="I109" s="15"/>
      <c r="J109" s="68">
        <f>SUM(J54,J107,)</f>
        <v>685</v>
      </c>
      <c r="K109" s="15"/>
      <c r="L109" s="15"/>
      <c r="M109" s="15"/>
      <c r="N109" s="15"/>
      <c r="O109" s="54"/>
      <c r="P109" s="83"/>
    </row>
    <row r="110" spans="1:16">
      <c r="A110" s="94" t="s">
        <v>71</v>
      </c>
      <c r="B110" s="95"/>
      <c r="C110" s="33">
        <f>SUM(C26,C39,C46,C52,C62,C73,C80,C96,C105,)</f>
        <v>57</v>
      </c>
      <c r="D110" s="33">
        <f>SUM(D26,D32,D39,D46,D52,D62,D73,D80,D96,D105,)</f>
        <v>27.399999999999995</v>
      </c>
      <c r="E110" s="33">
        <f>SUM(E26,E32,E39,E46,E52,E62,E73,E80,E96,E105,)</f>
        <v>29.6</v>
      </c>
      <c r="F110" s="33"/>
      <c r="G110" s="31" t="s">
        <v>27</v>
      </c>
      <c r="H110" s="31" t="s">
        <v>27</v>
      </c>
      <c r="I110" s="31">
        <f>SUM(I26,I32,I39,I46,I62,I73,I80,I96,I105,)</f>
        <v>905</v>
      </c>
      <c r="J110" s="31"/>
      <c r="K110" s="31">
        <f>SUM(K26,K32,K39,K46,K52,K62,K73,K80,K96,K105,)</f>
        <v>580</v>
      </c>
      <c r="L110" s="31">
        <f>SUM(L26,L32,L39,L46,L52,L62,L73,L80,L96,L105,)</f>
        <v>570</v>
      </c>
      <c r="M110" s="31">
        <f>SUM(M26,M32,M39,M46,M52,M62,M73,M80,M96,M105)</f>
        <v>195</v>
      </c>
      <c r="N110" s="31">
        <f>SUM(N26,N32,N39,N46,N52,N62,N73,N80,N96,N105,)</f>
        <v>375</v>
      </c>
      <c r="O110" s="60">
        <f>SUM(O26,O32,O39,O46,O52,O62,O73,O80,O96,O105,)</f>
        <v>10</v>
      </c>
      <c r="P110" s="86">
        <f>SUM(P26,P32,P39,P46,P52,P62,P73,P80,P96,P105,)</f>
        <v>325</v>
      </c>
    </row>
    <row r="114" spans="1:8">
      <c r="A114" s="96" t="s">
        <v>124</v>
      </c>
      <c r="B114" s="96"/>
      <c r="C114" s="96"/>
      <c r="D114" s="96"/>
      <c r="E114" s="96"/>
      <c r="F114" s="96"/>
      <c r="G114" s="96"/>
      <c r="H114" s="96"/>
    </row>
    <row r="115" spans="1:8" ht="15">
      <c r="A115" s="70" t="s">
        <v>19</v>
      </c>
      <c r="B115" s="97" t="s">
        <v>99</v>
      </c>
      <c r="C115" s="98"/>
      <c r="D115" s="99"/>
      <c r="E115" s="69"/>
      <c r="F115" s="69"/>
      <c r="G115" s="69"/>
      <c r="H115" s="69"/>
    </row>
    <row r="116" spans="1:8">
      <c r="A116" s="79" t="s">
        <v>22</v>
      </c>
      <c r="B116" s="97" t="s">
        <v>72</v>
      </c>
      <c r="C116" s="98"/>
      <c r="D116" s="99"/>
    </row>
    <row r="117" spans="1:8">
      <c r="A117" s="79" t="s">
        <v>24</v>
      </c>
      <c r="B117" s="97" t="s">
        <v>74</v>
      </c>
      <c r="C117" s="98"/>
      <c r="D117" s="99"/>
    </row>
    <row r="118" spans="1:8">
      <c r="A118" s="79" t="s">
        <v>25</v>
      </c>
      <c r="B118" s="93" t="s">
        <v>101</v>
      </c>
      <c r="C118" s="93"/>
      <c r="D118" s="93"/>
    </row>
    <row r="119" spans="1:8">
      <c r="A119" s="79" t="s">
        <v>50</v>
      </c>
      <c r="B119" s="90" t="s">
        <v>118</v>
      </c>
      <c r="C119" s="91"/>
      <c r="D119" s="92"/>
    </row>
    <row r="120" spans="1:8">
      <c r="A120" s="79" t="s">
        <v>115</v>
      </c>
      <c r="B120" s="93" t="s">
        <v>116</v>
      </c>
      <c r="C120" s="93"/>
      <c r="D120" s="93"/>
    </row>
  </sheetData>
  <mergeCells count="88">
    <mergeCell ref="I101:P101"/>
    <mergeCell ref="I77:P77"/>
    <mergeCell ref="A79:B79"/>
    <mergeCell ref="B74:P74"/>
    <mergeCell ref="A94:B94"/>
    <mergeCell ref="A85:B85"/>
    <mergeCell ref="A86:B86"/>
    <mergeCell ref="A87:P87"/>
    <mergeCell ref="A80:B80"/>
    <mergeCell ref="A95:B95"/>
    <mergeCell ref="A96:B96"/>
    <mergeCell ref="B81:P81"/>
    <mergeCell ref="B88:P88"/>
    <mergeCell ref="A72:B72"/>
    <mergeCell ref="A73:B73"/>
    <mergeCell ref="A78:B78"/>
    <mergeCell ref="B119:D119"/>
    <mergeCell ref="B117:D117"/>
    <mergeCell ref="B118:D118"/>
    <mergeCell ref="B115:D115"/>
    <mergeCell ref="B116:D116"/>
    <mergeCell ref="A24:B24"/>
    <mergeCell ref="A25:B25"/>
    <mergeCell ref="A26:B26"/>
    <mergeCell ref="B27:P27"/>
    <mergeCell ref="A30:B30"/>
    <mergeCell ref="A31:B31"/>
    <mergeCell ref="B33:P33"/>
    <mergeCell ref="A2:P2"/>
    <mergeCell ref="A3:P3"/>
    <mergeCell ref="A12:A16"/>
    <mergeCell ref="B12:B16"/>
    <mergeCell ref="C12:F12"/>
    <mergeCell ref="G12:G16"/>
    <mergeCell ref="H12:H16"/>
    <mergeCell ref="I12:P12"/>
    <mergeCell ref="L14:N14"/>
    <mergeCell ref="O14:O16"/>
    <mergeCell ref="B20:P20"/>
    <mergeCell ref="A17:P17"/>
    <mergeCell ref="A18:P18"/>
    <mergeCell ref="A19:P19"/>
    <mergeCell ref="Q12:Q16"/>
    <mergeCell ref="C13:C16"/>
    <mergeCell ref="D13:D16"/>
    <mergeCell ref="E13:E16"/>
    <mergeCell ref="F13:F16"/>
    <mergeCell ref="I13:I16"/>
    <mergeCell ref="J13:J16"/>
    <mergeCell ref="K13:O13"/>
    <mergeCell ref="P13:P16"/>
    <mergeCell ref="K14:K16"/>
    <mergeCell ref="L15:L16"/>
    <mergeCell ref="M15:M16"/>
    <mergeCell ref="N15:N16"/>
    <mergeCell ref="A37:B37"/>
    <mergeCell ref="A32:B32"/>
    <mergeCell ref="A38:B38"/>
    <mergeCell ref="A39:B39"/>
    <mergeCell ref="A45:B45"/>
    <mergeCell ref="A46:B46"/>
    <mergeCell ref="B40:P40"/>
    <mergeCell ref="A60:B60"/>
    <mergeCell ref="A44:B44"/>
    <mergeCell ref="A50:B50"/>
    <mergeCell ref="B51:L51"/>
    <mergeCell ref="A53:B53"/>
    <mergeCell ref="A54:B54"/>
    <mergeCell ref="B47:P47"/>
    <mergeCell ref="B55:P55"/>
    <mergeCell ref="A56:P56"/>
    <mergeCell ref="B57:P57"/>
    <mergeCell ref="B63:P63"/>
    <mergeCell ref="A61:B61"/>
    <mergeCell ref="A62:B62"/>
    <mergeCell ref="B97:P97"/>
    <mergeCell ref="B120:D120"/>
    <mergeCell ref="A109:B109"/>
    <mergeCell ref="A110:B110"/>
    <mergeCell ref="A103:B103"/>
    <mergeCell ref="A104:B104"/>
    <mergeCell ref="A105:B105"/>
    <mergeCell ref="A106:B106"/>
    <mergeCell ref="A107:B107"/>
    <mergeCell ref="A108:B108"/>
    <mergeCell ref="C102:P102"/>
    <mergeCell ref="A114:H114"/>
    <mergeCell ref="A71:B71"/>
  </mergeCells>
  <printOptions horizontalCentered="1"/>
  <pageMargins left="0.19685039370078741" right="0.11811023622047245" top="0.55118110236220474" bottom="0.86614173228346458" header="0.94488188976377963" footer="1.0629921259842521"/>
  <pageSetup paperSize="9" scale="8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8</vt:i4>
      </vt:variant>
    </vt:vector>
  </HeadingPairs>
  <TitlesOfParts>
    <vt:vector size="12" baseType="lpstr">
      <vt:lpstr>II_st_Agrobiotechnologia</vt:lpstr>
      <vt:lpstr>II_st_Rolnictwo ekologiczne</vt:lpstr>
      <vt:lpstr>II_st_Ochrona roślin</vt:lpstr>
      <vt:lpstr>II_st_Zarządzanie produkcją</vt:lpstr>
      <vt:lpstr>II_st_Agrobiotechnologia!Obszar_wydruku</vt:lpstr>
      <vt:lpstr>'II_st_Ochrona roślin'!Obszar_wydruku</vt:lpstr>
      <vt:lpstr>'II_st_Rolnictwo ekologiczne'!Obszar_wydruku</vt:lpstr>
      <vt:lpstr>'II_st_Zarządzanie produkcją'!Obszar_wydruku</vt:lpstr>
      <vt:lpstr>II_st_Agrobiotechnologia!Print_Area</vt:lpstr>
      <vt:lpstr>'II_st_Ochrona roślin'!Print_Area</vt:lpstr>
      <vt:lpstr>'II_st_Rolnictwo ekologiczne'!Print_Area</vt:lpstr>
      <vt:lpstr>'II_st_Zarządzanie produkcją'!Print_Area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SG2010</cp:lastModifiedBy>
  <cp:lastPrinted>2015-07-08T13:29:09Z</cp:lastPrinted>
  <dcterms:created xsi:type="dcterms:W3CDTF">2012-07-18T08:35:00Z</dcterms:created>
  <dcterms:modified xsi:type="dcterms:W3CDTF">2015-09-08T10:42:58Z</dcterms:modified>
</cp:coreProperties>
</file>