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2280" yWindow="960" windowWidth="15480" windowHeight="11640"/>
  </bookViews>
  <sheets>
    <sheet name="OS I ST" sheetId="3" r:id="rId1"/>
    <sheet name="Moduły I stopień" sheetId="5" r:id="rId2"/>
    <sheet name="OS I NST " sheetId="17" r:id="rId3"/>
  </sheets>
  <definedNames>
    <definedName name="_xlnm._FilterDatabase" localSheetId="0" hidden="1">'OS I ST'!$A$16:$X$16</definedName>
    <definedName name="_xlnm.Print_Area" localSheetId="1">'Moduły I stopień'!$B$1:$D$65</definedName>
    <definedName name="_xlnm.Print_Area" localSheetId="0">'OS I ST'!$A$1:$T$270</definedName>
  </definedNames>
  <calcPr calcId="125725"/>
</workbook>
</file>

<file path=xl/calcChain.xml><?xml version="1.0" encoding="utf-8"?>
<calcChain xmlns="http://schemas.openxmlformats.org/spreadsheetml/2006/main">
  <c r="P23" i="17"/>
  <c r="P241" s="1"/>
  <c r="P25"/>
  <c r="P31"/>
  <c r="P38"/>
  <c r="P46"/>
  <c r="P53"/>
  <c r="P55"/>
  <c r="P62"/>
  <c r="P67"/>
  <c r="P76"/>
  <c r="P78"/>
  <c r="P81"/>
  <c r="P90"/>
  <c r="P96"/>
  <c r="P98"/>
  <c r="P104"/>
  <c r="P106"/>
  <c r="P243" s="1"/>
  <c r="P113"/>
  <c r="P120"/>
  <c r="P122"/>
  <c r="P123"/>
  <c r="P129"/>
  <c r="P131"/>
  <c r="P137"/>
  <c r="P146"/>
  <c r="P148"/>
  <c r="P156"/>
  <c r="P163"/>
  <c r="P165"/>
  <c r="P168"/>
  <c r="P170"/>
  <c r="P179"/>
  <c r="P188"/>
  <c r="P190"/>
  <c r="P193"/>
  <c r="P195"/>
  <c r="P259" s="1"/>
  <c r="P199"/>
  <c r="P200" s="1"/>
  <c r="P239"/>
  <c r="P240"/>
  <c r="P247"/>
  <c r="P251"/>
  <c r="P257"/>
  <c r="P261"/>
  <c r="P262"/>
  <c r="P263"/>
  <c r="P264"/>
  <c r="P265"/>
  <c r="P267"/>
  <c r="R103" i="3"/>
  <c r="R118"/>
  <c r="R142"/>
  <c r="E148"/>
  <c r="F148"/>
  <c r="D148"/>
  <c r="O23" i="17"/>
  <c r="F255"/>
  <c r="J255"/>
  <c r="F253"/>
  <c r="J253"/>
  <c r="F249"/>
  <c r="J249"/>
  <c r="D104"/>
  <c r="E104"/>
  <c r="F104"/>
  <c r="F241" s="1"/>
  <c r="N104"/>
  <c r="C112"/>
  <c r="C111"/>
  <c r="C110"/>
  <c r="C109"/>
  <c r="C108"/>
  <c r="K88"/>
  <c r="I88" s="1"/>
  <c r="C86"/>
  <c r="C87"/>
  <c r="C88"/>
  <c r="C89"/>
  <c r="C85"/>
  <c r="C58"/>
  <c r="C59"/>
  <c r="C60"/>
  <c r="C61"/>
  <c r="C57"/>
  <c r="C51"/>
  <c r="C52"/>
  <c r="O53"/>
  <c r="N53"/>
  <c r="M53"/>
  <c r="L52"/>
  <c r="K52" s="1"/>
  <c r="L51"/>
  <c r="K51" s="1"/>
  <c r="L50"/>
  <c r="K50" s="1"/>
  <c r="C37"/>
  <c r="C36"/>
  <c r="C35"/>
  <c r="C30"/>
  <c r="C29"/>
  <c r="C28"/>
  <c r="C27"/>
  <c r="M23"/>
  <c r="N23"/>
  <c r="G205" i="3"/>
  <c r="H203"/>
  <c r="I203"/>
  <c r="D109"/>
  <c r="D110"/>
  <c r="D111"/>
  <c r="D113" s="1"/>
  <c r="D112"/>
  <c r="D89"/>
  <c r="D85"/>
  <c r="D86"/>
  <c r="D87"/>
  <c r="D59"/>
  <c r="D60"/>
  <c r="D61"/>
  <c r="D57"/>
  <c r="D51"/>
  <c r="D52"/>
  <c r="D37"/>
  <c r="R37" s="1"/>
  <c r="D35"/>
  <c r="Q31"/>
  <c r="D30"/>
  <c r="N25"/>
  <c r="P25"/>
  <c r="Q25"/>
  <c r="E25"/>
  <c r="F25"/>
  <c r="F175"/>
  <c r="J175"/>
  <c r="L175"/>
  <c r="M175"/>
  <c r="N175"/>
  <c r="O175"/>
  <c r="P175"/>
  <c r="Q175"/>
  <c r="F173"/>
  <c r="H173"/>
  <c r="I173"/>
  <c r="J173"/>
  <c r="L173"/>
  <c r="M173"/>
  <c r="N173"/>
  <c r="O173"/>
  <c r="P173"/>
  <c r="Q173"/>
  <c r="N62"/>
  <c r="N67"/>
  <c r="O62"/>
  <c r="O67"/>
  <c r="P62"/>
  <c r="P67"/>
  <c r="Q62"/>
  <c r="Q67"/>
  <c r="M88"/>
  <c r="L88"/>
  <c r="D88"/>
  <c r="M27"/>
  <c r="L27" s="1"/>
  <c r="D27"/>
  <c r="M66"/>
  <c r="D66"/>
  <c r="D67" s="1"/>
  <c r="E67"/>
  <c r="F67"/>
  <c r="D58"/>
  <c r="D50"/>
  <c r="D55" s="1"/>
  <c r="N53"/>
  <c r="O53"/>
  <c r="Q53"/>
  <c r="E62"/>
  <c r="E53"/>
  <c r="F62"/>
  <c r="F221" s="1"/>
  <c r="F53"/>
  <c r="D36"/>
  <c r="D28"/>
  <c r="D29"/>
  <c r="D21"/>
  <c r="D22"/>
  <c r="D25" s="1"/>
  <c r="D42"/>
  <c r="D43"/>
  <c r="D44"/>
  <c r="D240" s="1"/>
  <c r="D45"/>
  <c r="Q38"/>
  <c r="Q23"/>
  <c r="Q46"/>
  <c r="N23"/>
  <c r="N31"/>
  <c r="N38"/>
  <c r="N46"/>
  <c r="O23"/>
  <c r="O31"/>
  <c r="O38"/>
  <c r="O46"/>
  <c r="P23"/>
  <c r="P31"/>
  <c r="P38"/>
  <c r="P46"/>
  <c r="P53"/>
  <c r="E38"/>
  <c r="E31"/>
  <c r="E23"/>
  <c r="E46"/>
  <c r="F31"/>
  <c r="F38"/>
  <c r="F23"/>
  <c r="F46"/>
  <c r="M75"/>
  <c r="L75" s="1"/>
  <c r="D75"/>
  <c r="D76" s="1"/>
  <c r="E76"/>
  <c r="Q76"/>
  <c r="F76"/>
  <c r="E78"/>
  <c r="Q78"/>
  <c r="F78"/>
  <c r="M80"/>
  <c r="M81" s="1"/>
  <c r="D81"/>
  <c r="E81"/>
  <c r="Q81"/>
  <c r="F81"/>
  <c r="M85"/>
  <c r="L85" s="1"/>
  <c r="M86"/>
  <c r="L86" s="1"/>
  <c r="M87"/>
  <c r="L87" s="1"/>
  <c r="M89"/>
  <c r="L89" s="1"/>
  <c r="E90"/>
  <c r="F90"/>
  <c r="Q90"/>
  <c r="M94"/>
  <c r="L94" s="1"/>
  <c r="D94"/>
  <c r="M95"/>
  <c r="L95" s="1"/>
  <c r="J95" s="1"/>
  <c r="R95" s="1"/>
  <c r="D95"/>
  <c r="E96"/>
  <c r="Q96"/>
  <c r="F96"/>
  <c r="E98"/>
  <c r="Q98"/>
  <c r="F98"/>
  <c r="M102"/>
  <c r="L102" s="1"/>
  <c r="D102"/>
  <c r="D104" s="1"/>
  <c r="E104"/>
  <c r="Q104"/>
  <c r="F104"/>
  <c r="E106"/>
  <c r="Q106"/>
  <c r="F106"/>
  <c r="M108"/>
  <c r="D108"/>
  <c r="M109"/>
  <c r="L109" s="1"/>
  <c r="J109" s="1"/>
  <c r="R109" s="1"/>
  <c r="M110"/>
  <c r="L110" s="1"/>
  <c r="M111"/>
  <c r="L111" s="1"/>
  <c r="J111" s="1"/>
  <c r="R111" s="1"/>
  <c r="M112"/>
  <c r="L112" s="1"/>
  <c r="E113"/>
  <c r="Q113"/>
  <c r="F113"/>
  <c r="M117"/>
  <c r="D117"/>
  <c r="M118"/>
  <c r="L118" s="1"/>
  <c r="J118" s="1"/>
  <c r="D118"/>
  <c r="M119"/>
  <c r="L119" s="1"/>
  <c r="D119"/>
  <c r="D120" s="1"/>
  <c r="E120"/>
  <c r="Q120"/>
  <c r="F120"/>
  <c r="E122"/>
  <c r="Q122"/>
  <c r="F122"/>
  <c r="P81"/>
  <c r="P90"/>
  <c r="P76"/>
  <c r="P96"/>
  <c r="P104"/>
  <c r="P113"/>
  <c r="P120"/>
  <c r="N90"/>
  <c r="N81"/>
  <c r="N221" s="1"/>
  <c r="N96"/>
  <c r="N104"/>
  <c r="N113"/>
  <c r="N120"/>
  <c r="O90"/>
  <c r="O76"/>
  <c r="O81"/>
  <c r="O96"/>
  <c r="O104"/>
  <c r="O113"/>
  <c r="O120"/>
  <c r="M128"/>
  <c r="D128"/>
  <c r="D129" s="1"/>
  <c r="E129"/>
  <c r="E131"/>
  <c r="Q131"/>
  <c r="F131"/>
  <c r="M133"/>
  <c r="L133" s="1"/>
  <c r="M134"/>
  <c r="L134" s="1"/>
  <c r="M135"/>
  <c r="L135" s="1"/>
  <c r="M136"/>
  <c r="L136" s="1"/>
  <c r="D137"/>
  <c r="E137"/>
  <c r="Q137"/>
  <c r="F137"/>
  <c r="M141"/>
  <c r="L141" s="1"/>
  <c r="D141"/>
  <c r="M142"/>
  <c r="L142" s="1"/>
  <c r="J142" s="1"/>
  <c r="D142"/>
  <c r="M143"/>
  <c r="L143" s="1"/>
  <c r="D143"/>
  <c r="M144"/>
  <c r="L144" s="1"/>
  <c r="J144" s="1"/>
  <c r="D144"/>
  <c r="M145"/>
  <c r="L145" s="1"/>
  <c r="D145"/>
  <c r="E146"/>
  <c r="Q146"/>
  <c r="F146"/>
  <c r="Q148"/>
  <c r="M152"/>
  <c r="D152"/>
  <c r="M153"/>
  <c r="L153" s="1"/>
  <c r="D153"/>
  <c r="M154"/>
  <c r="L154" s="1"/>
  <c r="D154"/>
  <c r="M155"/>
  <c r="L155"/>
  <c r="J155" s="1"/>
  <c r="R155" s="1"/>
  <c r="D155"/>
  <c r="E156"/>
  <c r="Q156"/>
  <c r="F156"/>
  <c r="M160"/>
  <c r="L160" s="1"/>
  <c r="D160"/>
  <c r="M161"/>
  <c r="L161" s="1"/>
  <c r="J161" s="1"/>
  <c r="D161"/>
  <c r="D165" s="1"/>
  <c r="M162"/>
  <c r="M165" s="1"/>
  <c r="D162"/>
  <c r="E163"/>
  <c r="Q163"/>
  <c r="F163"/>
  <c r="E165"/>
  <c r="Q165"/>
  <c r="F165"/>
  <c r="M167"/>
  <c r="L167" s="1"/>
  <c r="D167"/>
  <c r="D168" s="1"/>
  <c r="E168"/>
  <c r="E233" s="1"/>
  <c r="Q168"/>
  <c r="F168"/>
  <c r="E170"/>
  <c r="E235" s="1"/>
  <c r="Q170"/>
  <c r="F170"/>
  <c r="D172"/>
  <c r="D175" s="1"/>
  <c r="M180"/>
  <c r="L180" s="1"/>
  <c r="D180"/>
  <c r="M181"/>
  <c r="L181" s="1"/>
  <c r="D181"/>
  <c r="E182"/>
  <c r="Q182"/>
  <c r="F182"/>
  <c r="M186"/>
  <c r="L186" s="1"/>
  <c r="M187"/>
  <c r="L187" s="1"/>
  <c r="D187"/>
  <c r="M188"/>
  <c r="L188" s="1"/>
  <c r="D188"/>
  <c r="M189"/>
  <c r="L189" s="1"/>
  <c r="D189"/>
  <c r="M190"/>
  <c r="L190" s="1"/>
  <c r="D190"/>
  <c r="D264" s="1"/>
  <c r="E191"/>
  <c r="Q191"/>
  <c r="F191"/>
  <c r="E193"/>
  <c r="Q193"/>
  <c r="F193"/>
  <c r="M195"/>
  <c r="L195" s="1"/>
  <c r="D195"/>
  <c r="D196" s="1"/>
  <c r="E196"/>
  <c r="Q196"/>
  <c r="F196"/>
  <c r="E198"/>
  <c r="Q198"/>
  <c r="F198"/>
  <c r="F235" s="1"/>
  <c r="M200"/>
  <c r="L200" s="1"/>
  <c r="D200"/>
  <c r="N182"/>
  <c r="N191"/>
  <c r="N196"/>
  <c r="O182"/>
  <c r="O191"/>
  <c r="O196"/>
  <c r="P182"/>
  <c r="P191"/>
  <c r="P196"/>
  <c r="P137"/>
  <c r="P149" s="1"/>
  <c r="P146"/>
  <c r="P156"/>
  <c r="P163"/>
  <c r="P168"/>
  <c r="P233" s="1"/>
  <c r="N137"/>
  <c r="N146"/>
  <c r="N156"/>
  <c r="N163"/>
  <c r="N168"/>
  <c r="O137"/>
  <c r="O146"/>
  <c r="O156"/>
  <c r="O163"/>
  <c r="O168"/>
  <c r="M50"/>
  <c r="M51"/>
  <c r="L51" s="1"/>
  <c r="E55"/>
  <c r="Q55"/>
  <c r="F55"/>
  <c r="F243" i="17"/>
  <c r="J243"/>
  <c r="J241"/>
  <c r="D76"/>
  <c r="E76"/>
  <c r="G76"/>
  <c r="H76"/>
  <c r="N76"/>
  <c r="I103"/>
  <c r="E287" s="1"/>
  <c r="D240"/>
  <c r="E240"/>
  <c r="F240"/>
  <c r="L22"/>
  <c r="K22" s="1"/>
  <c r="J240"/>
  <c r="M240"/>
  <c r="N240"/>
  <c r="O240"/>
  <c r="C22"/>
  <c r="D239"/>
  <c r="E239"/>
  <c r="F239"/>
  <c r="L75"/>
  <c r="L76" s="1"/>
  <c r="L128"/>
  <c r="K128" s="1"/>
  <c r="J239"/>
  <c r="L102"/>
  <c r="K102" s="1"/>
  <c r="K104" s="1"/>
  <c r="M239"/>
  <c r="N239"/>
  <c r="O239"/>
  <c r="C50"/>
  <c r="C75"/>
  <c r="C76" s="1"/>
  <c r="C102"/>
  <c r="C287" s="1"/>
  <c r="C128"/>
  <c r="C131" s="1"/>
  <c r="M31"/>
  <c r="M38"/>
  <c r="M46"/>
  <c r="M62"/>
  <c r="M67"/>
  <c r="M81"/>
  <c r="M90"/>
  <c r="M96"/>
  <c r="M113"/>
  <c r="M120"/>
  <c r="M137"/>
  <c r="M146"/>
  <c r="M156"/>
  <c r="M163"/>
  <c r="M168"/>
  <c r="M179"/>
  <c r="M188"/>
  <c r="M193"/>
  <c r="N31"/>
  <c r="N38"/>
  <c r="N46"/>
  <c r="N62"/>
  <c r="N67"/>
  <c r="N81"/>
  <c r="N90"/>
  <c r="N96"/>
  <c r="N113"/>
  <c r="N120"/>
  <c r="N137"/>
  <c r="N146"/>
  <c r="N129"/>
  <c r="N130" s="1"/>
  <c r="L130" s="1"/>
  <c r="K130" s="1"/>
  <c r="N156"/>
  <c r="N163"/>
  <c r="N168"/>
  <c r="N179"/>
  <c r="N188"/>
  <c r="N193"/>
  <c r="O31"/>
  <c r="O38"/>
  <c r="O46"/>
  <c r="O62"/>
  <c r="L66"/>
  <c r="O66" s="1"/>
  <c r="O81"/>
  <c r="O90"/>
  <c r="O96"/>
  <c r="O113"/>
  <c r="O120"/>
  <c r="O137"/>
  <c r="O146"/>
  <c r="O131"/>
  <c r="O156"/>
  <c r="O163"/>
  <c r="O168"/>
  <c r="O179"/>
  <c r="O188"/>
  <c r="O193"/>
  <c r="C21"/>
  <c r="C42"/>
  <c r="C263" s="1"/>
  <c r="C43"/>
  <c r="C262" s="1"/>
  <c r="C44"/>
  <c r="C264" s="1"/>
  <c r="C45"/>
  <c r="C261" s="1"/>
  <c r="C66"/>
  <c r="C67" s="1"/>
  <c r="C81"/>
  <c r="C94"/>
  <c r="C95"/>
  <c r="C117"/>
  <c r="C118"/>
  <c r="C119"/>
  <c r="C137"/>
  <c r="C142"/>
  <c r="C143"/>
  <c r="C144"/>
  <c r="C145"/>
  <c r="C152"/>
  <c r="C153"/>
  <c r="C154"/>
  <c r="C155"/>
  <c r="C160"/>
  <c r="C161"/>
  <c r="C162"/>
  <c r="C167"/>
  <c r="C168" s="1"/>
  <c r="C172"/>
  <c r="C177"/>
  <c r="C178"/>
  <c r="C184"/>
  <c r="C185"/>
  <c r="C186"/>
  <c r="C187"/>
  <c r="C192"/>
  <c r="C193" s="1"/>
  <c r="J267"/>
  <c r="D267"/>
  <c r="E284"/>
  <c r="E281" s="1"/>
  <c r="E283"/>
  <c r="L197"/>
  <c r="K197" s="1"/>
  <c r="J245"/>
  <c r="E278" s="1"/>
  <c r="D31"/>
  <c r="D62"/>
  <c r="E277"/>
  <c r="D25"/>
  <c r="D55"/>
  <c r="D106"/>
  <c r="D122"/>
  <c r="D131"/>
  <c r="D148"/>
  <c r="D165"/>
  <c r="D170"/>
  <c r="D190"/>
  <c r="D195"/>
  <c r="E23"/>
  <c r="E31"/>
  <c r="E38"/>
  <c r="E46"/>
  <c r="E53"/>
  <c r="E62"/>
  <c r="E67"/>
  <c r="E81"/>
  <c r="E90"/>
  <c r="E96"/>
  <c r="E113"/>
  <c r="E120"/>
  <c r="E137"/>
  <c r="E146"/>
  <c r="E129"/>
  <c r="E156"/>
  <c r="E163"/>
  <c r="E168"/>
  <c r="E179"/>
  <c r="E188"/>
  <c r="E193"/>
  <c r="O267"/>
  <c r="N267"/>
  <c r="M267"/>
  <c r="L267"/>
  <c r="K267"/>
  <c r="I267"/>
  <c r="E267"/>
  <c r="O265"/>
  <c r="N265"/>
  <c r="M265"/>
  <c r="J265"/>
  <c r="I265"/>
  <c r="F265"/>
  <c r="E265"/>
  <c r="D265"/>
  <c r="C265"/>
  <c r="O264"/>
  <c r="N264"/>
  <c r="M264"/>
  <c r="L44"/>
  <c r="K44" s="1"/>
  <c r="J264"/>
  <c r="F264"/>
  <c r="E264"/>
  <c r="D264"/>
  <c r="O263"/>
  <c r="N263"/>
  <c r="M263"/>
  <c r="L42"/>
  <c r="K42" s="1"/>
  <c r="J263"/>
  <c r="F263"/>
  <c r="E263"/>
  <c r="D263"/>
  <c r="O262"/>
  <c r="N262"/>
  <c r="M262"/>
  <c r="L43"/>
  <c r="J262"/>
  <c r="F262"/>
  <c r="E262"/>
  <c r="D262"/>
  <c r="O261"/>
  <c r="N261"/>
  <c r="M261"/>
  <c r="L45"/>
  <c r="K45" s="1"/>
  <c r="J261"/>
  <c r="F261"/>
  <c r="E261"/>
  <c r="D261"/>
  <c r="O170"/>
  <c r="O195"/>
  <c r="N170"/>
  <c r="N195"/>
  <c r="M170"/>
  <c r="M195"/>
  <c r="L167"/>
  <c r="L168" s="1"/>
  <c r="L192"/>
  <c r="L193" s="1"/>
  <c r="J259"/>
  <c r="F259"/>
  <c r="E170"/>
  <c r="E195"/>
  <c r="J258"/>
  <c r="F258"/>
  <c r="J257"/>
  <c r="F257"/>
  <c r="D168"/>
  <c r="D193"/>
  <c r="O122"/>
  <c r="O148"/>
  <c r="O165"/>
  <c r="O190"/>
  <c r="N122"/>
  <c r="N148"/>
  <c r="N165"/>
  <c r="N190"/>
  <c r="M122"/>
  <c r="M148"/>
  <c r="M165"/>
  <c r="M190"/>
  <c r="L117"/>
  <c r="K117" s="1"/>
  <c r="L118"/>
  <c r="K118" s="1"/>
  <c r="L119"/>
  <c r="K119" s="1"/>
  <c r="I119" s="1"/>
  <c r="L143"/>
  <c r="K143" s="1"/>
  <c r="L144"/>
  <c r="K144" s="1"/>
  <c r="I144" s="1"/>
  <c r="L145"/>
  <c r="K145" s="1"/>
  <c r="I145" s="1"/>
  <c r="L160"/>
  <c r="L161"/>
  <c r="K161" s="1"/>
  <c r="L162"/>
  <c r="K162" s="1"/>
  <c r="I162" s="1"/>
  <c r="L184"/>
  <c r="K184" s="1"/>
  <c r="L185"/>
  <c r="K185" s="1"/>
  <c r="L186"/>
  <c r="L187"/>
  <c r="K187" s="1"/>
  <c r="E122"/>
  <c r="E148"/>
  <c r="E165"/>
  <c r="E190"/>
  <c r="L95"/>
  <c r="K95" s="1"/>
  <c r="I95" s="1"/>
  <c r="L141"/>
  <c r="K141" s="1"/>
  <c r="L142"/>
  <c r="K142" s="1"/>
  <c r="I142" s="1"/>
  <c r="L183"/>
  <c r="K183" s="1"/>
  <c r="I183" s="1"/>
  <c r="D120"/>
  <c r="D146"/>
  <c r="D163"/>
  <c r="D188"/>
  <c r="O251"/>
  <c r="N251"/>
  <c r="M251"/>
  <c r="L251"/>
  <c r="K251"/>
  <c r="J251"/>
  <c r="I251"/>
  <c r="F251"/>
  <c r="E251"/>
  <c r="D251"/>
  <c r="C251"/>
  <c r="J250"/>
  <c r="F250"/>
  <c r="L35"/>
  <c r="K35" s="1"/>
  <c r="L36"/>
  <c r="K36" s="1"/>
  <c r="L89"/>
  <c r="K89" s="1"/>
  <c r="L108"/>
  <c r="K108" s="1"/>
  <c r="L109"/>
  <c r="K109" s="1"/>
  <c r="I109" s="1"/>
  <c r="L110"/>
  <c r="K110" s="1"/>
  <c r="L111"/>
  <c r="K111" s="1"/>
  <c r="I111" s="1"/>
  <c r="L112"/>
  <c r="K112" s="1"/>
  <c r="I112" s="1"/>
  <c r="L133"/>
  <c r="K133" s="1"/>
  <c r="L134"/>
  <c r="K134" s="1"/>
  <c r="L135"/>
  <c r="L136"/>
  <c r="K136" s="1"/>
  <c r="L152"/>
  <c r="K152" s="1"/>
  <c r="I152" s="1"/>
  <c r="L153"/>
  <c r="L154"/>
  <c r="K154" s="1"/>
  <c r="I154" s="1"/>
  <c r="L155"/>
  <c r="K155" s="1"/>
  <c r="L177"/>
  <c r="L178"/>
  <c r="K178" s="1"/>
  <c r="I178" s="1"/>
  <c r="D38"/>
  <c r="D67"/>
  <c r="D113"/>
  <c r="D137"/>
  <c r="D156"/>
  <c r="D179"/>
  <c r="O247"/>
  <c r="N247"/>
  <c r="M247"/>
  <c r="L247"/>
  <c r="K247"/>
  <c r="J247"/>
  <c r="I247"/>
  <c r="F247"/>
  <c r="E247"/>
  <c r="D247"/>
  <c r="C247"/>
  <c r="J246"/>
  <c r="F246"/>
  <c r="L27"/>
  <c r="K27" s="1"/>
  <c r="L28"/>
  <c r="L29"/>
  <c r="L30"/>
  <c r="K30" s="1"/>
  <c r="L57"/>
  <c r="L58"/>
  <c r="K58" s="1"/>
  <c r="I58" s="1"/>
  <c r="L59"/>
  <c r="K59" s="1"/>
  <c r="I59" s="1"/>
  <c r="L60"/>
  <c r="K60" s="1"/>
  <c r="L61"/>
  <c r="K61" s="1"/>
  <c r="L80"/>
  <c r="K80" s="1"/>
  <c r="K81" s="1"/>
  <c r="K29"/>
  <c r="F245"/>
  <c r="O55"/>
  <c r="N55"/>
  <c r="N106"/>
  <c r="N131"/>
  <c r="M25"/>
  <c r="M55"/>
  <c r="M131"/>
  <c r="E25"/>
  <c r="E55"/>
  <c r="E106"/>
  <c r="E131"/>
  <c r="O129"/>
  <c r="M129"/>
  <c r="L21"/>
  <c r="D23"/>
  <c r="D129"/>
  <c r="J236"/>
  <c r="F236"/>
  <c r="D46"/>
  <c r="D81"/>
  <c r="D90"/>
  <c r="D96"/>
  <c r="F71"/>
  <c r="D78"/>
  <c r="E78"/>
  <c r="M78"/>
  <c r="N78"/>
  <c r="L85"/>
  <c r="L86"/>
  <c r="K86" s="1"/>
  <c r="L87"/>
  <c r="K87" s="1"/>
  <c r="L94"/>
  <c r="D98"/>
  <c r="E98"/>
  <c r="M98"/>
  <c r="N98"/>
  <c r="O98"/>
  <c r="C105"/>
  <c r="D105"/>
  <c r="C130"/>
  <c r="D130"/>
  <c r="M37" i="3"/>
  <c r="L37" s="1"/>
  <c r="J37" s="1"/>
  <c r="F263"/>
  <c r="D263"/>
  <c r="M76"/>
  <c r="M57"/>
  <c r="L57" s="1"/>
  <c r="M58"/>
  <c r="L58" s="1"/>
  <c r="M59"/>
  <c r="L59" s="1"/>
  <c r="M60"/>
  <c r="L60" s="1"/>
  <c r="M61"/>
  <c r="L61" s="1"/>
  <c r="M35"/>
  <c r="L35" s="1"/>
  <c r="M36"/>
  <c r="L36" s="1"/>
  <c r="M21"/>
  <c r="L21" s="1"/>
  <c r="M22"/>
  <c r="M25" s="1"/>
  <c r="M28"/>
  <c r="L28" s="1"/>
  <c r="M29"/>
  <c r="L29" s="1"/>
  <c r="M30"/>
  <c r="L30" s="1"/>
  <c r="M42"/>
  <c r="M239" s="1"/>
  <c r="M43"/>
  <c r="L43" s="1"/>
  <c r="L238" s="1"/>
  <c r="M44"/>
  <c r="M45"/>
  <c r="L45" s="1"/>
  <c r="M52"/>
  <c r="L52" s="1"/>
  <c r="J243"/>
  <c r="D259"/>
  <c r="D260"/>
  <c r="M78"/>
  <c r="M98"/>
  <c r="M106"/>
  <c r="M170"/>
  <c r="M193"/>
  <c r="M198"/>
  <c r="M235" s="1"/>
  <c r="N55"/>
  <c r="N98"/>
  <c r="N106"/>
  <c r="N122"/>
  <c r="N131"/>
  <c r="N148"/>
  <c r="N165"/>
  <c r="N170"/>
  <c r="N235" s="1"/>
  <c r="N193"/>
  <c r="N198"/>
  <c r="O55"/>
  <c r="O78"/>
  <c r="O98"/>
  <c r="O106"/>
  <c r="O122"/>
  <c r="O131"/>
  <c r="O148"/>
  <c r="O165"/>
  <c r="O170"/>
  <c r="O235" s="1"/>
  <c r="O193"/>
  <c r="O198"/>
  <c r="P55"/>
  <c r="P78"/>
  <c r="P98"/>
  <c r="P106"/>
  <c r="P122"/>
  <c r="P148"/>
  <c r="P165"/>
  <c r="P170"/>
  <c r="P193"/>
  <c r="P198"/>
  <c r="G212"/>
  <c r="K212"/>
  <c r="E243"/>
  <c r="F243"/>
  <c r="K243"/>
  <c r="L243"/>
  <c r="M243"/>
  <c r="N243"/>
  <c r="O243"/>
  <c r="P243"/>
  <c r="Q243"/>
  <c r="D243"/>
  <c r="E237"/>
  <c r="F237"/>
  <c r="G237"/>
  <c r="K237"/>
  <c r="M237"/>
  <c r="N237"/>
  <c r="O237"/>
  <c r="P237"/>
  <c r="Q237"/>
  <c r="E238"/>
  <c r="F238"/>
  <c r="G238"/>
  <c r="K238"/>
  <c r="M238"/>
  <c r="N238"/>
  <c r="O238"/>
  <c r="P238"/>
  <c r="Q238"/>
  <c r="E239"/>
  <c r="F239"/>
  <c r="G239"/>
  <c r="K239"/>
  <c r="N239"/>
  <c r="O239"/>
  <c r="P239"/>
  <c r="Q239"/>
  <c r="E240"/>
  <c r="F240"/>
  <c r="G240"/>
  <c r="K240"/>
  <c r="N240"/>
  <c r="O240"/>
  <c r="P240"/>
  <c r="Q240"/>
  <c r="E241"/>
  <c r="F241"/>
  <c r="G241"/>
  <c r="K241"/>
  <c r="M241"/>
  <c r="N241"/>
  <c r="O241"/>
  <c r="P241"/>
  <c r="Q241"/>
  <c r="D241"/>
  <c r="D239"/>
  <c r="D238"/>
  <c r="D237"/>
  <c r="G235"/>
  <c r="K235"/>
  <c r="Q235"/>
  <c r="F233"/>
  <c r="G233"/>
  <c r="K233"/>
  <c r="M168"/>
  <c r="M196"/>
  <c r="N233"/>
  <c r="O233"/>
  <c r="G231"/>
  <c r="K231"/>
  <c r="Q231"/>
  <c r="G229"/>
  <c r="K229"/>
  <c r="M96"/>
  <c r="E227"/>
  <c r="F227"/>
  <c r="G227"/>
  <c r="J227"/>
  <c r="K227"/>
  <c r="L227"/>
  <c r="M227"/>
  <c r="N227"/>
  <c r="O227"/>
  <c r="P227"/>
  <c r="Q227"/>
  <c r="D227"/>
  <c r="G225"/>
  <c r="K225"/>
  <c r="M182"/>
  <c r="O225"/>
  <c r="E223"/>
  <c r="F223"/>
  <c r="G223"/>
  <c r="J223"/>
  <c r="K223"/>
  <c r="L223"/>
  <c r="M223"/>
  <c r="N223"/>
  <c r="O223"/>
  <c r="P223"/>
  <c r="Q223"/>
  <c r="E221"/>
  <c r="G221"/>
  <c r="K221"/>
  <c r="M31"/>
  <c r="D223"/>
  <c r="E215"/>
  <c r="F215"/>
  <c r="G215"/>
  <c r="K215"/>
  <c r="M215"/>
  <c r="N215"/>
  <c r="O215"/>
  <c r="P215"/>
  <c r="Q215"/>
  <c r="E216"/>
  <c r="F216"/>
  <c r="G216"/>
  <c r="K216"/>
  <c r="N216"/>
  <c r="O216"/>
  <c r="P216"/>
  <c r="Q216"/>
  <c r="G217"/>
  <c r="K217"/>
  <c r="M23"/>
  <c r="M129"/>
  <c r="N129"/>
  <c r="N217" s="1"/>
  <c r="O129"/>
  <c r="G219"/>
  <c r="K219"/>
  <c r="D216"/>
  <c r="D265"/>
  <c r="D257"/>
  <c r="F255"/>
  <c r="D255"/>
  <c r="K234"/>
  <c r="G234"/>
  <c r="K226"/>
  <c r="G226"/>
  <c r="K222"/>
  <c r="G222"/>
  <c r="P249" i="17" l="1"/>
  <c r="P253"/>
  <c r="P99"/>
  <c r="P124" s="1"/>
  <c r="P202"/>
  <c r="P173"/>
  <c r="P255"/>
  <c r="P149"/>
  <c r="P70"/>
  <c r="P245"/>
  <c r="P47"/>
  <c r="P71" s="1"/>
  <c r="C195"/>
  <c r="C170"/>
  <c r="C98"/>
  <c r="C129"/>
  <c r="M259"/>
  <c r="C188"/>
  <c r="O245"/>
  <c r="N257"/>
  <c r="N245"/>
  <c r="M257"/>
  <c r="L81"/>
  <c r="C257"/>
  <c r="O257"/>
  <c r="L129"/>
  <c r="C106"/>
  <c r="C78"/>
  <c r="L25"/>
  <c r="C190"/>
  <c r="C122"/>
  <c r="O149"/>
  <c r="N173"/>
  <c r="C283"/>
  <c r="C90"/>
  <c r="L23"/>
  <c r="L131"/>
  <c r="M173"/>
  <c r="D173"/>
  <c r="L78"/>
  <c r="E123"/>
  <c r="E279"/>
  <c r="K265"/>
  <c r="O255"/>
  <c r="L106"/>
  <c r="L188"/>
  <c r="M245"/>
  <c r="C113"/>
  <c r="L67"/>
  <c r="L265"/>
  <c r="E257"/>
  <c r="D259"/>
  <c r="C165"/>
  <c r="C148"/>
  <c r="C23"/>
  <c r="O199"/>
  <c r="O200" s="1"/>
  <c r="O173"/>
  <c r="N123"/>
  <c r="E255"/>
  <c r="L179"/>
  <c r="L199" s="1"/>
  <c r="L66" i="3"/>
  <c r="M67"/>
  <c r="C62" i="17"/>
  <c r="O219" i="3"/>
  <c r="N231"/>
  <c r="N105" i="17"/>
  <c r="L105" s="1"/>
  <c r="K105" s="1"/>
  <c r="D255"/>
  <c r="D249"/>
  <c r="K43"/>
  <c r="I43" s="1"/>
  <c r="L46"/>
  <c r="E253"/>
  <c r="E245"/>
  <c r="M70"/>
  <c r="C53"/>
  <c r="C284"/>
  <c r="C281" s="1"/>
  <c r="C25"/>
  <c r="L50" i="3"/>
  <c r="L53" s="1"/>
  <c r="M55"/>
  <c r="D163"/>
  <c r="F219"/>
  <c r="E231"/>
  <c r="Q229"/>
  <c r="O70"/>
  <c r="M70" s="1"/>
  <c r="L44"/>
  <c r="M240"/>
  <c r="P231"/>
  <c r="P219"/>
  <c r="O231"/>
  <c r="N219"/>
  <c r="M216"/>
  <c r="M104"/>
  <c r="D253" i="17"/>
  <c r="L55"/>
  <c r="E259"/>
  <c r="N259"/>
  <c r="O99"/>
  <c r="N249"/>
  <c r="M199"/>
  <c r="M200" s="1"/>
  <c r="M253"/>
  <c r="L152" i="3"/>
  <c r="L156" s="1"/>
  <c r="M156"/>
  <c r="R144"/>
  <c r="L128"/>
  <c r="J128" s="1"/>
  <c r="R128" s="1"/>
  <c r="M131"/>
  <c r="O229"/>
  <c r="L117"/>
  <c r="L120" s="1"/>
  <c r="M120"/>
  <c r="R161"/>
  <c r="O217"/>
  <c r="N255" i="17"/>
  <c r="M241"/>
  <c r="D123"/>
  <c r="L165"/>
  <c r="D257"/>
  <c r="E173"/>
  <c r="E149"/>
  <c r="C46"/>
  <c r="N47"/>
  <c r="M149"/>
  <c r="O149" i="3"/>
  <c r="N70"/>
  <c r="M255" i="17"/>
  <c r="L98"/>
  <c r="D199"/>
  <c r="D200" s="1"/>
  <c r="L146"/>
  <c r="D245"/>
  <c r="C278" s="1"/>
  <c r="C163"/>
  <c r="C146"/>
  <c r="C96"/>
  <c r="O253"/>
  <c r="N149"/>
  <c r="N174" s="1"/>
  <c r="N253"/>
  <c r="M249"/>
  <c r="D96" i="3"/>
  <c r="M47" i="17"/>
  <c r="F149" i="3"/>
  <c r="D106"/>
  <c r="Q217"/>
  <c r="O241" i="17"/>
  <c r="I133"/>
  <c r="I184"/>
  <c r="I45"/>
  <c r="K261"/>
  <c r="L104"/>
  <c r="E249"/>
  <c r="D47"/>
  <c r="I155"/>
  <c r="L156"/>
  <c r="I187"/>
  <c r="K148"/>
  <c r="L195"/>
  <c r="L261"/>
  <c r="L262"/>
  <c r="N70"/>
  <c r="L90"/>
  <c r="I60"/>
  <c r="L62"/>
  <c r="L137"/>
  <c r="L163"/>
  <c r="K160"/>
  <c r="I160" s="1"/>
  <c r="L190"/>
  <c r="L148"/>
  <c r="K192"/>
  <c r="L263"/>
  <c r="C267"/>
  <c r="C289" s="1"/>
  <c r="C156"/>
  <c r="N99"/>
  <c r="L240"/>
  <c r="N241"/>
  <c r="C240"/>
  <c r="D99"/>
  <c r="I80"/>
  <c r="I29"/>
  <c r="L31"/>
  <c r="I136"/>
  <c r="L113"/>
  <c r="L38"/>
  <c r="L120"/>
  <c r="L122"/>
  <c r="L257"/>
  <c r="O259"/>
  <c r="E199"/>
  <c r="E200" s="1"/>
  <c r="C179"/>
  <c r="C199" s="1"/>
  <c r="C200" s="1"/>
  <c r="C288"/>
  <c r="C120"/>
  <c r="N199"/>
  <c r="N200" s="1"/>
  <c r="M99"/>
  <c r="L239"/>
  <c r="C104"/>
  <c r="I102"/>
  <c r="M53" i="3"/>
  <c r="J28"/>
  <c r="R28" s="1"/>
  <c r="M233"/>
  <c r="L22"/>
  <c r="D182"/>
  <c r="P221"/>
  <c r="O176"/>
  <c r="O177" s="1"/>
  <c r="F123"/>
  <c r="D46"/>
  <c r="N149"/>
  <c r="O123"/>
  <c r="N123"/>
  <c r="P99"/>
  <c r="F99"/>
  <c r="F124" s="1"/>
  <c r="D90"/>
  <c r="D99" s="1"/>
  <c r="J45"/>
  <c r="L237"/>
  <c r="J36"/>
  <c r="R36" s="1"/>
  <c r="J51"/>
  <c r="R51" s="1"/>
  <c r="L216"/>
  <c r="J75"/>
  <c r="J30"/>
  <c r="R30" s="1"/>
  <c r="J190"/>
  <c r="R190" s="1"/>
  <c r="J61"/>
  <c r="R61" s="1"/>
  <c r="J188"/>
  <c r="R188" s="1"/>
  <c r="J195"/>
  <c r="P205"/>
  <c r="N176"/>
  <c r="N202"/>
  <c r="N203" s="1"/>
  <c r="E202"/>
  <c r="E203" s="1"/>
  <c r="F176"/>
  <c r="F177" s="1"/>
  <c r="D156"/>
  <c r="D146"/>
  <c r="D149" s="1"/>
  <c r="O99"/>
  <c r="N99"/>
  <c r="D122"/>
  <c r="F229"/>
  <c r="E123"/>
  <c r="E99"/>
  <c r="F70"/>
  <c r="Q70"/>
  <c r="N205"/>
  <c r="O205"/>
  <c r="D191"/>
  <c r="D193"/>
  <c r="P123"/>
  <c r="Q123"/>
  <c r="O47"/>
  <c r="D53"/>
  <c r="F225"/>
  <c r="L31"/>
  <c r="P70"/>
  <c r="N225"/>
  <c r="D62"/>
  <c r="P202"/>
  <c r="P203" s="1"/>
  <c r="E176"/>
  <c r="E149"/>
  <c r="N229"/>
  <c r="D38"/>
  <c r="O221"/>
  <c r="N47"/>
  <c r="Q225"/>
  <c r="E217"/>
  <c r="P235"/>
  <c r="P176"/>
  <c r="P177" s="1"/>
  <c r="O202"/>
  <c r="O203" s="1"/>
  <c r="Q149"/>
  <c r="P229"/>
  <c r="M113"/>
  <c r="M123" s="1"/>
  <c r="D123"/>
  <c r="E229"/>
  <c r="E219"/>
  <c r="D173"/>
  <c r="J21"/>
  <c r="R21" s="1"/>
  <c r="J181"/>
  <c r="R181" s="1"/>
  <c r="L182"/>
  <c r="J135"/>
  <c r="R135" s="1"/>
  <c r="J133"/>
  <c r="R133" s="1"/>
  <c r="L137"/>
  <c r="L104"/>
  <c r="L106"/>
  <c r="J102"/>
  <c r="R102" s="1"/>
  <c r="J87"/>
  <c r="R87" s="1"/>
  <c r="J85"/>
  <c r="R85" s="1"/>
  <c r="L90"/>
  <c r="J52"/>
  <c r="R52" s="1"/>
  <c r="M219"/>
  <c r="J35"/>
  <c r="R35" s="1"/>
  <c r="L38"/>
  <c r="J60"/>
  <c r="R60" s="1"/>
  <c r="L62"/>
  <c r="J57"/>
  <c r="R57" s="1"/>
  <c r="J58"/>
  <c r="R58" s="1"/>
  <c r="J160"/>
  <c r="R160" s="1"/>
  <c r="J152"/>
  <c r="R152" s="1"/>
  <c r="J136"/>
  <c r="R136" s="1"/>
  <c r="J129"/>
  <c r="J131"/>
  <c r="J89"/>
  <c r="R89" s="1"/>
  <c r="J44"/>
  <c r="L240"/>
  <c r="L55"/>
  <c r="L215"/>
  <c r="J189"/>
  <c r="R189" s="1"/>
  <c r="J187"/>
  <c r="R187" s="1"/>
  <c r="L193"/>
  <c r="J66"/>
  <c r="R66" s="1"/>
  <c r="L67"/>
  <c r="D202"/>
  <c r="D203" s="1"/>
  <c r="J200"/>
  <c r="R200" s="1"/>
  <c r="L241"/>
  <c r="J196"/>
  <c r="J154"/>
  <c r="R154" s="1"/>
  <c r="J119"/>
  <c r="R119" s="1"/>
  <c r="D233"/>
  <c r="J29"/>
  <c r="R29" s="1"/>
  <c r="J145"/>
  <c r="R145" s="1"/>
  <c r="J143"/>
  <c r="R143" s="1"/>
  <c r="L148"/>
  <c r="J141"/>
  <c r="R141" s="1"/>
  <c r="L146"/>
  <c r="J134"/>
  <c r="R134" s="1"/>
  <c r="L122"/>
  <c r="J94"/>
  <c r="R94" s="1"/>
  <c r="L96"/>
  <c r="L98"/>
  <c r="J86"/>
  <c r="R86" s="1"/>
  <c r="L25"/>
  <c r="D215"/>
  <c r="D262" s="1"/>
  <c r="P217"/>
  <c r="F217"/>
  <c r="M137"/>
  <c r="M38"/>
  <c r="M191"/>
  <c r="M202" s="1"/>
  <c r="M203" s="1"/>
  <c r="M122"/>
  <c r="F202"/>
  <c r="F203" s="1"/>
  <c r="D198"/>
  <c r="L191"/>
  <c r="D170"/>
  <c r="L131"/>
  <c r="L129"/>
  <c r="J112"/>
  <c r="R112" s="1"/>
  <c r="J110"/>
  <c r="R110" s="1"/>
  <c r="L78"/>
  <c r="L76"/>
  <c r="Q205"/>
  <c r="M46"/>
  <c r="M62"/>
  <c r="M221" s="1"/>
  <c r="P225"/>
  <c r="M90"/>
  <c r="M99" s="1"/>
  <c r="E225"/>
  <c r="M146"/>
  <c r="F231"/>
  <c r="M148"/>
  <c r="J43"/>
  <c r="L42"/>
  <c r="J22"/>
  <c r="R22" s="1"/>
  <c r="J59"/>
  <c r="R59" s="1"/>
  <c r="L198"/>
  <c r="L196"/>
  <c r="J186"/>
  <c r="R186" s="1"/>
  <c r="J180"/>
  <c r="R180" s="1"/>
  <c r="L170"/>
  <c r="L168"/>
  <c r="J167"/>
  <c r="R167" s="1"/>
  <c r="L162"/>
  <c r="L165" s="1"/>
  <c r="J153"/>
  <c r="R153" s="1"/>
  <c r="D131"/>
  <c r="D205" s="1"/>
  <c r="L108"/>
  <c r="Q99"/>
  <c r="D98"/>
  <c r="L80"/>
  <c r="D78"/>
  <c r="D31"/>
  <c r="D221" s="1"/>
  <c r="D254" s="1"/>
  <c r="E70"/>
  <c r="J27"/>
  <c r="R27" s="1"/>
  <c r="J88"/>
  <c r="R88" s="1"/>
  <c r="P47"/>
  <c r="P71" s="1"/>
  <c r="Q219"/>
  <c r="M163"/>
  <c r="M176" s="1"/>
  <c r="Q233"/>
  <c r="Q202"/>
  <c r="Q203" s="1"/>
  <c r="Q176"/>
  <c r="F47"/>
  <c r="F205"/>
  <c r="J31"/>
  <c r="C55" i="17"/>
  <c r="D149"/>
  <c r="I110"/>
  <c r="I86"/>
  <c r="I118"/>
  <c r="K120"/>
  <c r="I42"/>
  <c r="K263"/>
  <c r="I128"/>
  <c r="K131"/>
  <c r="K129"/>
  <c r="K122"/>
  <c r="I185"/>
  <c r="I61"/>
  <c r="I36"/>
  <c r="I161"/>
  <c r="K264"/>
  <c r="I44"/>
  <c r="K106"/>
  <c r="K146"/>
  <c r="O67"/>
  <c r="O249" s="1"/>
  <c r="K66"/>
  <c r="I22"/>
  <c r="K25"/>
  <c r="L96"/>
  <c r="K94"/>
  <c r="K85"/>
  <c r="K90" s="1"/>
  <c r="K21"/>
  <c r="E202"/>
  <c r="I30"/>
  <c r="K57"/>
  <c r="I57" s="1"/>
  <c r="K28"/>
  <c r="I134"/>
  <c r="I89"/>
  <c r="I35"/>
  <c r="K177"/>
  <c r="K153"/>
  <c r="K135"/>
  <c r="K137" s="1"/>
  <c r="K167"/>
  <c r="L170"/>
  <c r="L264"/>
  <c r="O123"/>
  <c r="C239"/>
  <c r="C286" s="1"/>
  <c r="K75"/>
  <c r="I141"/>
  <c r="K186"/>
  <c r="K190" s="1"/>
  <c r="M202"/>
  <c r="N243"/>
  <c r="I27"/>
  <c r="I143"/>
  <c r="I117"/>
  <c r="E99"/>
  <c r="M123"/>
  <c r="D202"/>
  <c r="I87"/>
  <c r="O202"/>
  <c r="E70"/>
  <c r="E241"/>
  <c r="E243"/>
  <c r="D243"/>
  <c r="K240"/>
  <c r="I52"/>
  <c r="I51"/>
  <c r="I50"/>
  <c r="K55"/>
  <c r="K53"/>
  <c r="N202"/>
  <c r="L53"/>
  <c r="M243"/>
  <c r="O243"/>
  <c r="K38"/>
  <c r="O47"/>
  <c r="C38"/>
  <c r="E47"/>
  <c r="C31"/>
  <c r="D23" i="3"/>
  <c r="E205"/>
  <c r="E47"/>
  <c r="Q221"/>
  <c r="Q47"/>
  <c r="P201" i="17" l="1"/>
  <c r="P236" s="1"/>
  <c r="C259"/>
  <c r="P174"/>
  <c r="C149"/>
  <c r="E124"/>
  <c r="K262"/>
  <c r="K46"/>
  <c r="N124"/>
  <c r="C99"/>
  <c r="C124" s="1"/>
  <c r="O174"/>
  <c r="L243"/>
  <c r="O124"/>
  <c r="K163"/>
  <c r="L149"/>
  <c r="K70"/>
  <c r="M71"/>
  <c r="M174"/>
  <c r="C70"/>
  <c r="C123"/>
  <c r="C243"/>
  <c r="C202"/>
  <c r="C277" s="1"/>
  <c r="C173"/>
  <c r="C249"/>
  <c r="C255"/>
  <c r="L259"/>
  <c r="D174"/>
  <c r="E174"/>
  <c r="L47"/>
  <c r="L241"/>
  <c r="D124"/>
  <c r="C253"/>
  <c r="L70"/>
  <c r="N71"/>
  <c r="K62"/>
  <c r="J117" i="3"/>
  <c r="R117" s="1"/>
  <c r="J50"/>
  <c r="R50" s="1"/>
  <c r="N71"/>
  <c r="P124"/>
  <c r="O124"/>
  <c r="J198"/>
  <c r="R195"/>
  <c r="I261" i="17"/>
  <c r="I264"/>
  <c r="J240" i="3"/>
  <c r="R44"/>
  <c r="L245" i="17"/>
  <c r="O71" i="3"/>
  <c r="J76"/>
  <c r="R75"/>
  <c r="M217"/>
  <c r="L255" i="17"/>
  <c r="L123"/>
  <c r="L173"/>
  <c r="I262"/>
  <c r="C241"/>
  <c r="D231" i="3"/>
  <c r="J238"/>
  <c r="R43"/>
  <c r="D229"/>
  <c r="D176"/>
  <c r="N177"/>
  <c r="J237"/>
  <c r="R45"/>
  <c r="L200" i="17"/>
  <c r="K200" s="1"/>
  <c r="E288"/>
  <c r="D217" i="3"/>
  <c r="E177"/>
  <c r="J78"/>
  <c r="I186" i="17"/>
  <c r="I135"/>
  <c r="K165"/>
  <c r="C47"/>
  <c r="C245"/>
  <c r="I148"/>
  <c r="L99"/>
  <c r="L253"/>
  <c r="I85"/>
  <c r="L202"/>
  <c r="L249"/>
  <c r="I81"/>
  <c r="M124"/>
  <c r="L124" s="1"/>
  <c r="K124" s="1"/>
  <c r="K188"/>
  <c r="I104"/>
  <c r="I106"/>
  <c r="I190"/>
  <c r="I192"/>
  <c r="K195"/>
  <c r="K193"/>
  <c r="D253" i="3"/>
  <c r="D124"/>
  <c r="D235"/>
  <c r="L23"/>
  <c r="N124"/>
  <c r="M124" s="1"/>
  <c r="L124" s="1"/>
  <c r="D177"/>
  <c r="E124"/>
  <c r="O204"/>
  <c r="O212" s="1"/>
  <c r="F71"/>
  <c r="L70"/>
  <c r="Q71"/>
  <c r="M71"/>
  <c r="L71" s="1"/>
  <c r="M231"/>
  <c r="J53"/>
  <c r="P204"/>
  <c r="P212" s="1"/>
  <c r="Q177"/>
  <c r="D219"/>
  <c r="M229"/>
  <c r="M225"/>
  <c r="D225"/>
  <c r="D70"/>
  <c r="J168"/>
  <c r="J170"/>
  <c r="J162"/>
  <c r="J182"/>
  <c r="J38"/>
  <c r="J104"/>
  <c r="J106"/>
  <c r="Q124"/>
  <c r="L235"/>
  <c r="J42"/>
  <c r="R42" s="1"/>
  <c r="L239"/>
  <c r="L46"/>
  <c r="L231"/>
  <c r="J146"/>
  <c r="R146" s="1"/>
  <c r="J241"/>
  <c r="J193"/>
  <c r="L233"/>
  <c r="J25"/>
  <c r="J216"/>
  <c r="F260"/>
  <c r="F257" s="1"/>
  <c r="F259"/>
  <c r="L149"/>
  <c r="J96"/>
  <c r="J98"/>
  <c r="J120"/>
  <c r="J122"/>
  <c r="J148"/>
  <c r="J156"/>
  <c r="R156" s="1"/>
  <c r="J137"/>
  <c r="R137" s="1"/>
  <c r="L202"/>
  <c r="J23"/>
  <c r="M47"/>
  <c r="M149"/>
  <c r="M177" s="1"/>
  <c r="F204"/>
  <c r="F212" s="1"/>
  <c r="L219"/>
  <c r="L163"/>
  <c r="M205"/>
  <c r="L205" s="1"/>
  <c r="J205" s="1"/>
  <c r="F253" s="1"/>
  <c r="J80"/>
  <c r="R80" s="1"/>
  <c r="L81"/>
  <c r="J191"/>
  <c r="J67"/>
  <c r="J215"/>
  <c r="F262" s="1"/>
  <c r="J62"/>
  <c r="J90"/>
  <c r="L217"/>
  <c r="J108"/>
  <c r="R108" s="1"/>
  <c r="L113"/>
  <c r="I146" i="17"/>
  <c r="I75"/>
  <c r="K78"/>
  <c r="I21"/>
  <c r="K23"/>
  <c r="K179"/>
  <c r="I177"/>
  <c r="I165"/>
  <c r="I163"/>
  <c r="I167"/>
  <c r="K170"/>
  <c r="K168"/>
  <c r="K156"/>
  <c r="I153"/>
  <c r="I25"/>
  <c r="I131"/>
  <c r="I129"/>
  <c r="I46"/>
  <c r="I263"/>
  <c r="K149"/>
  <c r="K76"/>
  <c r="I38"/>
  <c r="K239"/>
  <c r="I70"/>
  <c r="I28"/>
  <c r="K31"/>
  <c r="K96"/>
  <c r="I94"/>
  <c r="K98"/>
  <c r="K67"/>
  <c r="I66"/>
  <c r="O70"/>
  <c r="O71" s="1"/>
  <c r="I122"/>
  <c r="I120"/>
  <c r="K113"/>
  <c r="I108"/>
  <c r="I62"/>
  <c r="I55"/>
  <c r="I53"/>
  <c r="D53"/>
  <c r="I240"/>
  <c r="I239"/>
  <c r="E286" s="1"/>
  <c r="E71"/>
  <c r="D47" i="3"/>
  <c r="E71"/>
  <c r="N201" i="17" l="1"/>
  <c r="N236" s="1"/>
  <c r="K99"/>
  <c r="C174"/>
  <c r="C71"/>
  <c r="L174"/>
  <c r="M201"/>
  <c r="M236" s="1"/>
  <c r="O201"/>
  <c r="O236" s="1"/>
  <c r="L71"/>
  <c r="K71" s="1"/>
  <c r="I71" s="1"/>
  <c r="E201"/>
  <c r="E236" s="1"/>
  <c r="K241"/>
  <c r="I90"/>
  <c r="I137"/>
  <c r="I188"/>
  <c r="J55" i="3"/>
  <c r="J165"/>
  <c r="R162"/>
  <c r="J163"/>
  <c r="N204"/>
  <c r="N212" s="1"/>
  <c r="K199" i="17"/>
  <c r="I193"/>
  <c r="I195"/>
  <c r="K123"/>
  <c r="K259"/>
  <c r="I179"/>
  <c r="K255"/>
  <c r="K257"/>
  <c r="K253"/>
  <c r="K173"/>
  <c r="K174" s="1"/>
  <c r="K249"/>
  <c r="I200"/>
  <c r="J71" i="3"/>
  <c r="J70"/>
  <c r="L47"/>
  <c r="Q204"/>
  <c r="Q212" s="1"/>
  <c r="M204"/>
  <c r="L204" s="1"/>
  <c r="J124"/>
  <c r="L221"/>
  <c r="J149"/>
  <c r="J176"/>
  <c r="J229"/>
  <c r="J46"/>
  <c r="J239"/>
  <c r="J235"/>
  <c r="J231"/>
  <c r="J219"/>
  <c r="J113"/>
  <c r="J202"/>
  <c r="J81"/>
  <c r="J221" s="1"/>
  <c r="F254" s="1"/>
  <c r="L203"/>
  <c r="F264"/>
  <c r="J233"/>
  <c r="L229"/>
  <c r="L123"/>
  <c r="L225"/>
  <c r="L99"/>
  <c r="J217"/>
  <c r="L176"/>
  <c r="I156" i="17"/>
  <c r="I124"/>
  <c r="I113"/>
  <c r="I170"/>
  <c r="I168"/>
  <c r="I67"/>
  <c r="I96"/>
  <c r="I98"/>
  <c r="I149"/>
  <c r="I23"/>
  <c r="K245"/>
  <c r="K47"/>
  <c r="I78"/>
  <c r="I76"/>
  <c r="K243"/>
  <c r="K202"/>
  <c r="I31"/>
  <c r="D70"/>
  <c r="D241"/>
  <c r="D71" i="3"/>
  <c r="E204"/>
  <c r="M212"/>
  <c r="C201" i="17" l="1"/>
  <c r="C236" s="1"/>
  <c r="C274" s="1"/>
  <c r="D287" s="1"/>
  <c r="L201"/>
  <c r="L236" s="1"/>
  <c r="I202"/>
  <c r="I243"/>
  <c r="I249"/>
  <c r="K201"/>
  <c r="I201" s="1"/>
  <c r="J47" i="3"/>
  <c r="R46"/>
  <c r="D281" i="17"/>
  <c r="I259"/>
  <c r="I173"/>
  <c r="I174" s="1"/>
  <c r="I199"/>
  <c r="I257"/>
  <c r="I255"/>
  <c r="I123"/>
  <c r="I253"/>
  <c r="J225" i="3"/>
  <c r="J177"/>
  <c r="J99"/>
  <c r="J203"/>
  <c r="J123"/>
  <c r="L177"/>
  <c r="I99" i="17"/>
  <c r="I47"/>
  <c r="I241"/>
  <c r="D71"/>
  <c r="I245"/>
  <c r="D204" i="3"/>
  <c r="D212" s="1"/>
  <c r="D250" s="1"/>
  <c r="D251"/>
  <c r="E212"/>
  <c r="L212"/>
  <c r="F251"/>
  <c r="J204"/>
  <c r="D284" i="17" l="1"/>
  <c r="D286"/>
  <c r="D277"/>
  <c r="D278"/>
  <c r="D288"/>
  <c r="D289"/>
  <c r="D283"/>
  <c r="E275"/>
  <c r="K236"/>
  <c r="E251" i="3"/>
  <c r="I236" i="17"/>
  <c r="E274" s="1"/>
  <c r="F279" s="1"/>
  <c r="D201"/>
  <c r="E264" i="3"/>
  <c r="E263"/>
  <c r="E253"/>
  <c r="E262"/>
  <c r="E257"/>
  <c r="E254"/>
  <c r="E255"/>
  <c r="E265"/>
  <c r="E259"/>
  <c r="E260"/>
  <c r="J212"/>
  <c r="F250" s="1"/>
  <c r="F277" i="17" l="1"/>
  <c r="F281"/>
  <c r="F287"/>
  <c r="F288"/>
  <c r="F286"/>
  <c r="F278"/>
  <c r="F284"/>
  <c r="F289"/>
  <c r="F275"/>
  <c r="F283"/>
  <c r="C275"/>
  <c r="D275" s="1"/>
  <c r="D236"/>
  <c r="G251" i="3"/>
  <c r="G262"/>
  <c r="G255"/>
  <c r="G264"/>
  <c r="G260"/>
  <c r="G253"/>
  <c r="G265"/>
  <c r="G257"/>
  <c r="G254"/>
  <c r="G263"/>
  <c r="G259"/>
</calcChain>
</file>

<file path=xl/sharedStrings.xml><?xml version="1.0" encoding="utf-8"?>
<sst xmlns="http://schemas.openxmlformats.org/spreadsheetml/2006/main" count="1457" uniqueCount="281">
  <si>
    <t>Lp.</t>
  </si>
  <si>
    <t>ogółem</t>
  </si>
  <si>
    <t>Język obcy</t>
  </si>
  <si>
    <t>Technologie informacyjne</t>
  </si>
  <si>
    <t>1.</t>
  </si>
  <si>
    <t>Wymagania ogólne</t>
  </si>
  <si>
    <t>Podstawowych</t>
  </si>
  <si>
    <t>I</t>
  </si>
  <si>
    <t>II</t>
  </si>
  <si>
    <t>Kierunkowych</t>
  </si>
  <si>
    <t>III</t>
  </si>
  <si>
    <t>IV</t>
  </si>
  <si>
    <t>Specjalnościowych</t>
  </si>
  <si>
    <t>Specjalizacyjnych</t>
  </si>
  <si>
    <t xml:space="preserve">Inne wymagania </t>
  </si>
  <si>
    <t>wykłady</t>
  </si>
  <si>
    <t>o</t>
  </si>
  <si>
    <t>Ergonomia</t>
  </si>
  <si>
    <t>Etykieta</t>
  </si>
  <si>
    <t>Bezpieczeństwo i higiena pracy</t>
  </si>
  <si>
    <t>f</t>
  </si>
  <si>
    <t>Grupa treści</t>
  </si>
  <si>
    <t>Liczba punktów ECTS</t>
  </si>
  <si>
    <t>inne*</t>
  </si>
  <si>
    <t>Liczba godzin dydaktycznych</t>
  </si>
  <si>
    <t>w tym:  zajęcia zorganizowane</t>
  </si>
  <si>
    <t>V</t>
  </si>
  <si>
    <t>VI</t>
  </si>
  <si>
    <t>VII Praktyka</t>
  </si>
  <si>
    <t>x</t>
  </si>
  <si>
    <t>ćwiczenia**</t>
  </si>
  <si>
    <t>Liczba pkt ECTS/ godz.dyd.   (ogółem)</t>
  </si>
  <si>
    <t xml:space="preserve"> Plan studiów na kierunku ochrona środowiska</t>
  </si>
  <si>
    <t>Specjalność: kształtowania środowiska</t>
  </si>
  <si>
    <t>Rok studiów I</t>
  </si>
  <si>
    <t>Przedmioty kształcenia ogólnego - humanistczne</t>
  </si>
  <si>
    <t>Biologia ogólna</t>
  </si>
  <si>
    <t>Botanika</t>
  </si>
  <si>
    <t>Matematyka</t>
  </si>
  <si>
    <t>E</t>
  </si>
  <si>
    <t>Z</t>
  </si>
  <si>
    <t>Ochrona własności intelektualnej</t>
  </si>
  <si>
    <t>Meteorologia i klimatologia</t>
  </si>
  <si>
    <t>Hydrologia</t>
  </si>
  <si>
    <t>Semestr I</t>
  </si>
  <si>
    <t>Semestr II</t>
  </si>
  <si>
    <t>Zoologia</t>
  </si>
  <si>
    <t>Geologia z geomorfologią</t>
  </si>
  <si>
    <t>Grafika inżynierska</t>
  </si>
  <si>
    <t>Mikrobiologia</t>
  </si>
  <si>
    <t>Biochemia</t>
  </si>
  <si>
    <t>z bezpośrednim udziałem nauczyciela akademickiego</t>
  </si>
  <si>
    <t>samodzielna praca studenta</t>
  </si>
  <si>
    <t>Liczba punktów ECTS za zajęcia praktyczne</t>
  </si>
  <si>
    <t>Forma zaliczenia</t>
  </si>
  <si>
    <t>Status przedmiotu: obligatoryjny lub fakultatywny</t>
  </si>
  <si>
    <t>Nazwa modułu/ przedmiotu</t>
  </si>
  <si>
    <t>Liczba pkt ECTS/ godz.dyd.  w semestrze I</t>
  </si>
  <si>
    <t>Liczba pkt ECTS/ godz.dyd.  w semestrze II</t>
  </si>
  <si>
    <t>Liczba pkt ECTS/ godz.dyd.  na  I roku studiów</t>
  </si>
  <si>
    <t>2.</t>
  </si>
  <si>
    <t>3.</t>
  </si>
  <si>
    <t>4.</t>
  </si>
  <si>
    <t>5.</t>
  </si>
  <si>
    <t>Rok studiów II</t>
  </si>
  <si>
    <t>Semestr III</t>
  </si>
  <si>
    <t>Fizyka</t>
  </si>
  <si>
    <t>Mikrobiologia środowiskowa</t>
  </si>
  <si>
    <t>Rolnicze zanieczyszczenie środowiska</t>
  </si>
  <si>
    <t>Ekologia</t>
  </si>
  <si>
    <t>Ochrona przyrody</t>
  </si>
  <si>
    <t>Przemysłowe i komunalne zanieczyszczenie środowiska</t>
  </si>
  <si>
    <t>Moduły realizowane na studiach I stopnia na kierunku ochrona środowiska</t>
  </si>
  <si>
    <t>Moduł</t>
  </si>
  <si>
    <t>Przedmiot do wyboru</t>
  </si>
  <si>
    <t xml:space="preserve">Realizacja w semestrze </t>
  </si>
  <si>
    <t>Moduł specjalnościowy I</t>
  </si>
  <si>
    <t>Monitoring środowiska</t>
  </si>
  <si>
    <t>Gleboznawstwo</t>
  </si>
  <si>
    <t>Technologie ochrony atmosfery</t>
  </si>
  <si>
    <t>Ekonomia środowiska</t>
  </si>
  <si>
    <t>Melioracje</t>
  </si>
  <si>
    <t>Prawo ochrony środowiska</t>
  </si>
  <si>
    <t>Chemia gleby</t>
  </si>
  <si>
    <t>Rośliny ogrodnicze w krajobrazie</t>
  </si>
  <si>
    <t>Inżynieria procesowa</t>
  </si>
  <si>
    <t>Technologie bioenergetyczne</t>
  </si>
  <si>
    <t>Rolnicze surowce energetyczne</t>
  </si>
  <si>
    <t>Technologie utylizacji odpadów</t>
  </si>
  <si>
    <t>Rekultywacja terenów zdegradowanych</t>
  </si>
  <si>
    <t>Technologie oczyszczania wody i ścieków</t>
  </si>
  <si>
    <t>Zagrożenia cywilizacyjne dla środowiska i zrównowazony rozwój</t>
  </si>
  <si>
    <t>Ekosystemy trawiaste</t>
  </si>
  <si>
    <t>Specjalizacyjne seminarium inżynierskie ***</t>
  </si>
  <si>
    <t>Praktyka kierunkowa</t>
  </si>
  <si>
    <t>Praca dyplomowa</t>
  </si>
  <si>
    <t>Moduł wydziałowy</t>
  </si>
  <si>
    <t>Moduł specjalnościowy II</t>
  </si>
  <si>
    <t>Moduł specjalnościowy III</t>
  </si>
  <si>
    <t>Moduł specjalnościowy IV</t>
  </si>
  <si>
    <t>Moduł specjalnościowy V</t>
  </si>
  <si>
    <t>Moduł specjalnościowy VI</t>
  </si>
  <si>
    <t>Moduł specjalnościowy VII</t>
  </si>
  <si>
    <t>Moduł specjalnościowy VIII</t>
  </si>
  <si>
    <t>Moduł specjalnościowy IX</t>
  </si>
  <si>
    <t>Moduł specjalnościowy X</t>
  </si>
  <si>
    <t>Moduł specjalnościowy XI</t>
  </si>
  <si>
    <t>Moduł specjalnościowy XII</t>
  </si>
  <si>
    <t>Chemia instrumentalna</t>
  </si>
  <si>
    <t>Ogrodnictwo ekologiczne</t>
  </si>
  <si>
    <t>Wykorzystanie roślin alternatywnych w kształtowaniu i ochronie środowiska</t>
  </si>
  <si>
    <t>Ekologiczne metody gospodarowania w rolnictwie</t>
  </si>
  <si>
    <t>Oczyszczanie ścieków metodami naturalnymi</t>
  </si>
  <si>
    <t>Grzyby w środowisku człowieka</t>
  </si>
  <si>
    <t>Uprawa roślin ogrodniczych pod osłonami</t>
  </si>
  <si>
    <t>Metale ciężkie w środowisku</t>
  </si>
  <si>
    <t>Owady zapylające</t>
  </si>
  <si>
    <t>Gospodarka wodna gleb</t>
  </si>
  <si>
    <t>Physico-chemical methods of water and wastewater treatment</t>
  </si>
  <si>
    <t>Natural and environmental termochemistry</t>
  </si>
  <si>
    <t>Organic chemistry</t>
  </si>
  <si>
    <t>General and inorganic chemistry</t>
  </si>
  <si>
    <t>Analytical chemistry</t>
  </si>
  <si>
    <t>Selected aspects of pysical chemistry and electrochemistry</t>
  </si>
  <si>
    <t>Membrane electrochemistry</t>
  </si>
  <si>
    <t>Lipid membranes and their applications</t>
  </si>
  <si>
    <t xml:space="preserve">Scientific methods in environmental studies </t>
  </si>
  <si>
    <t>Geographic Information Systems (GIS) in environmental sciences</t>
  </si>
  <si>
    <t>VII</t>
  </si>
  <si>
    <t>Liczba pkt ECTS/ godz.dyd.  w semestrze III</t>
  </si>
  <si>
    <t>Semestr IV</t>
  </si>
  <si>
    <t>Liczba pkt ECTS/ godz.dyd.  w semestrze IV</t>
  </si>
  <si>
    <t>6.</t>
  </si>
  <si>
    <t>Liczba pkt ECTS/ godz.dyd.  na  II roku studiów</t>
  </si>
  <si>
    <t>Semestr V</t>
  </si>
  <si>
    <t>Semestr VI</t>
  </si>
  <si>
    <t>Liczba pkt ECTS/ godz.dyd.  w semestrze V</t>
  </si>
  <si>
    <t>Liczba pkt ECTS/ godz.dyd.  w semestrze VI</t>
  </si>
  <si>
    <t>Semestr VII</t>
  </si>
  <si>
    <t>Liczba pkt ECTS/ godz.dyd.  na  III roku studiów</t>
  </si>
  <si>
    <t>Przedsiębiorczość</t>
  </si>
  <si>
    <t>Gospodarka leśna</t>
  </si>
  <si>
    <t>Ocena oddziaływania na środowisko</t>
  </si>
  <si>
    <t>Liczba pkt ECTS/ godz.dyd.  na  IV roku studiów</t>
  </si>
  <si>
    <t>Liczba pkt ECTS/ godz.dyd.  na  I-IV roku studiów</t>
  </si>
  <si>
    <t>razem</t>
  </si>
  <si>
    <t>Rok studiów III</t>
  </si>
  <si>
    <t>Ogółem (z bezpośrednim udziałem nauczyciela akademickiego + samodzielna praca studenta)</t>
  </si>
  <si>
    <t>6 tyg (240 h)</t>
  </si>
  <si>
    <t>Liczba pkt ECTS/ godz.dyd.  w semestrze VII</t>
  </si>
  <si>
    <t>T</t>
  </si>
  <si>
    <t>Statystyka</t>
  </si>
  <si>
    <t>Inżynieria wodna</t>
  </si>
  <si>
    <t>Hydrauliczne podstawy wodociągów i kanalizacji</t>
  </si>
  <si>
    <t>Marketing ekologiczny</t>
  </si>
  <si>
    <t>Agrotechnologie a środowisko</t>
  </si>
  <si>
    <t>Rośliny uprawne w krajobrazie</t>
  </si>
  <si>
    <t>Inżynieria środowiska</t>
  </si>
  <si>
    <t>Inżynieria sanitarna</t>
  </si>
  <si>
    <t>Trawiaste nawierzchnie sportowe</t>
  </si>
  <si>
    <t>Użytkowanie łąk na terenach chronionych</t>
  </si>
  <si>
    <t>Inżynieria ścieków</t>
  </si>
  <si>
    <t>Zagospodarowanie ścieków</t>
  </si>
  <si>
    <t>Zasoby glebowe świata i ich ochrona</t>
  </si>
  <si>
    <t>Biowskaźniki zanieczyszczenia środowiska</t>
  </si>
  <si>
    <t>Toksykologia środowiska</t>
  </si>
  <si>
    <t>Systemy ochrony powietrza</t>
  </si>
  <si>
    <t>Technologie niskoemisyjne</t>
  </si>
  <si>
    <t>Technologie uciążliwe i odpady przemysłowe</t>
  </si>
  <si>
    <t>Technologie neutralizacji i odzysku odpadów przemysłu organicznego</t>
  </si>
  <si>
    <t>Doradztwo w ochronie środowiska</t>
  </si>
  <si>
    <t>Zasady gospodarowania na obszarach chronionych</t>
  </si>
  <si>
    <t>Zarządzanie środowiskiem w krajobrazie rolniczym</t>
  </si>
  <si>
    <t>Waloryzacja wód powierzchniowych i terenów podmokłych</t>
  </si>
  <si>
    <t>Ochrona i rekultywacja jezior</t>
  </si>
  <si>
    <t>Cybernetyka ekologiczna</t>
  </si>
  <si>
    <t>Radiochemia i ochrona radiologiczna</t>
  </si>
  <si>
    <t>Bazy informatyczne w naukach o środowisku</t>
  </si>
  <si>
    <t>Inż.</t>
  </si>
  <si>
    <t>Metody geodezyjne w ekologii i ochronie środowiska</t>
  </si>
  <si>
    <t>Zarządzanie w ochronie środowiska</t>
  </si>
  <si>
    <t>Ogółem zajęcia praktyczne (z bezpośrednim udziałem nauczyciela akademickiego + samodzielna praca studenta)</t>
  </si>
  <si>
    <t>Regiony przyrodniczo-gospodarcze Polski</t>
  </si>
  <si>
    <t>Liczba pkt ECTS/ godz.dyd. (zajęcia praktyczne)</t>
  </si>
  <si>
    <t>Liczba pkt ECTS/ godz.dyd.  (przedmy fakultatywne)</t>
  </si>
  <si>
    <r>
      <t xml:space="preserve">Profil kształcenia: </t>
    </r>
    <r>
      <rPr>
        <b/>
        <sz val="9"/>
        <color indexed="8"/>
        <rFont val="Arial"/>
        <family val="2"/>
        <charset val="238"/>
      </rPr>
      <t>ogólnoakademicki</t>
    </r>
  </si>
  <si>
    <r>
      <t>Forma kształcenia/poziom studiów:</t>
    </r>
    <r>
      <rPr>
        <b/>
        <sz val="9"/>
        <color indexed="8"/>
        <rFont val="Arial"/>
        <family val="2"/>
        <charset val="238"/>
      </rPr>
      <t xml:space="preserve"> I stopnia</t>
    </r>
  </si>
  <si>
    <r>
      <t>Uzyskane kwalifikacje:</t>
    </r>
    <r>
      <rPr>
        <b/>
        <sz val="9"/>
        <color indexed="8"/>
        <rFont val="Arial"/>
        <family val="2"/>
        <charset val="238"/>
      </rPr>
      <t xml:space="preserve"> I stopnia</t>
    </r>
  </si>
  <si>
    <r>
      <t xml:space="preserve">Obszar kształcenia: </t>
    </r>
    <r>
      <rPr>
        <b/>
        <sz val="9"/>
        <color indexed="8"/>
        <rFont val="Arial"/>
        <family val="2"/>
        <charset val="238"/>
      </rPr>
      <t>nauki rolnicze, leśne i weterynaryjne oraz nauki przyrodnicze</t>
    </r>
  </si>
  <si>
    <r>
      <t xml:space="preserve">Forma studiów:  </t>
    </r>
    <r>
      <rPr>
        <b/>
        <sz val="9"/>
        <color indexed="8"/>
        <rFont val="Arial"/>
        <family val="2"/>
        <charset val="238"/>
      </rPr>
      <t>stacjonarne</t>
    </r>
  </si>
  <si>
    <t>+</t>
  </si>
  <si>
    <t>Chemia ogólna</t>
  </si>
  <si>
    <t>Chemia organiczna</t>
  </si>
  <si>
    <r>
      <t xml:space="preserve">Profil kształcenia: </t>
    </r>
    <r>
      <rPr>
        <b/>
        <sz val="9"/>
        <color indexed="8"/>
        <rFont val="Calibri"/>
        <family val="2"/>
      </rPr>
      <t>ogólnoakademicki</t>
    </r>
  </si>
  <si>
    <r>
      <t>Forma kształcenia/poziom studiów:</t>
    </r>
    <r>
      <rPr>
        <b/>
        <sz val="9"/>
        <color indexed="8"/>
        <rFont val="Calibri"/>
        <family val="2"/>
      </rPr>
      <t xml:space="preserve"> I stopnia</t>
    </r>
  </si>
  <si>
    <r>
      <t>Uzyskane kwalifikacje:</t>
    </r>
    <r>
      <rPr>
        <b/>
        <sz val="9"/>
        <color indexed="8"/>
        <rFont val="Calibri"/>
        <family val="2"/>
      </rPr>
      <t xml:space="preserve"> I stopnia</t>
    </r>
  </si>
  <si>
    <r>
      <t xml:space="preserve">Obszar kształcenia: </t>
    </r>
    <r>
      <rPr>
        <b/>
        <sz val="9"/>
        <color indexed="8"/>
        <rFont val="Calibri"/>
        <family val="2"/>
      </rPr>
      <t>nauki rolnicze, leśne i weterynaryjne oraz nauki przyrodnicze</t>
    </r>
  </si>
  <si>
    <t xml:space="preserve">Forma studiów: stacjonarne i niestacjonarne  </t>
  </si>
  <si>
    <t>Szkolenie w zakresie bezpieczeństwa i higieny pracy</t>
  </si>
  <si>
    <t>Specjalizacyjne seminarium inżynierskie *</t>
  </si>
  <si>
    <t>w-f</t>
  </si>
  <si>
    <t>Praca inżynierska**</t>
  </si>
  <si>
    <t>Praca inżynierska</t>
  </si>
  <si>
    <t>Informacja patentowa</t>
  </si>
  <si>
    <t>Przedmioty kształcenia ogólnego -społeczne</t>
  </si>
  <si>
    <t>Ogółem plan studiów - suma godzin i punktów ECTS</t>
  </si>
  <si>
    <t xml:space="preserve"> </t>
  </si>
  <si>
    <t>Semestr</t>
  </si>
  <si>
    <t>za zajęcia praktyczne</t>
  </si>
  <si>
    <t>w tym</t>
  </si>
  <si>
    <t>ćwiczenia</t>
  </si>
  <si>
    <t>Liczba pkt ECTS/ godz.dyd.  w planie studiów</t>
  </si>
  <si>
    <t>w tym ogółem  - grupa treści:</t>
  </si>
  <si>
    <t>Przedmioty kształcenia ogólnego</t>
  </si>
  <si>
    <t>Liczba pkt ECTS/ godz.dyd.  (przedmioty fakultatywne)</t>
  </si>
  <si>
    <t>Inne wymagania</t>
  </si>
  <si>
    <t xml:space="preserve"> Praktyki</t>
  </si>
  <si>
    <t>Punkty ECTS</t>
  </si>
  <si>
    <t>Godziny - ogółem</t>
  </si>
  <si>
    <t>Wymagana wartość wskaźnika</t>
  </si>
  <si>
    <t>Procentowy udział pkt ECTS</t>
  </si>
  <si>
    <t>L.p.</t>
  </si>
  <si>
    <t>Sumaryczne wskaźniki ilościowe</t>
  </si>
  <si>
    <t>Liczba</t>
  </si>
  <si>
    <t>%</t>
  </si>
  <si>
    <t xml:space="preserve">dla każdego z obszarów kształcenia </t>
  </si>
  <si>
    <t>w tym,  zajęcia:</t>
  </si>
  <si>
    <t>w łącznej liczbie pkt ECTS</t>
  </si>
  <si>
    <t>Ogółem - plan studiów</t>
  </si>
  <si>
    <t>210 punkty ECTS</t>
  </si>
  <si>
    <t>obszar kształcenia:</t>
  </si>
  <si>
    <t>wymagające bezpośredniego</t>
  </si>
  <si>
    <t>min. 50% ECTS</t>
  </si>
  <si>
    <t>nauki rolnicze, leśne i weterynaryjne</t>
  </si>
  <si>
    <t>udziału nauczyciela akademickiego</t>
  </si>
  <si>
    <t>do wyboru</t>
  </si>
  <si>
    <t>min. 30% ECTS</t>
  </si>
  <si>
    <t>z zakresu nauk podstawowych</t>
  </si>
  <si>
    <t>o charakterze praktycznym</t>
  </si>
  <si>
    <t>(laboratoryjne, projektowe, warsztatowe, terenowe)</t>
  </si>
  <si>
    <t>ogólnouczelniane lub realizowane</t>
  </si>
  <si>
    <t>2-4 punktów ECTS</t>
  </si>
  <si>
    <t>na innym kierunku</t>
  </si>
  <si>
    <t>z obszarów nauk humanistycznych i społecznych</t>
  </si>
  <si>
    <t>5 punktów ECTS</t>
  </si>
  <si>
    <t>z obszarów nauk humanistycznych i społecznych objętych</t>
  </si>
  <si>
    <t>2 punkty ECTS</t>
  </si>
  <si>
    <t xml:space="preserve"> ofertą ogólnouczelnianą</t>
  </si>
  <si>
    <t xml:space="preserve">z nowożytnego języka obcego </t>
  </si>
  <si>
    <t>120 h</t>
  </si>
  <si>
    <t>z wychowania fizycznego</t>
  </si>
  <si>
    <t>30 h</t>
  </si>
  <si>
    <t>Ogółem % punktów ECTS</t>
  </si>
  <si>
    <t>praca inżynierska</t>
  </si>
  <si>
    <t>15 punktów ECTS</t>
  </si>
  <si>
    <t>wymiar praktyk</t>
  </si>
  <si>
    <t>min. 4 tygodnie</t>
  </si>
  <si>
    <r>
      <t>Status przed-miotu:</t>
    </r>
    <r>
      <rPr>
        <sz val="6"/>
        <rFont val="Arial"/>
        <family val="2"/>
        <charset val="238"/>
      </rPr>
      <t xml:space="preserve"> obligatoryjny lub fakultatywny</t>
    </r>
  </si>
  <si>
    <r>
      <t>Ogółem</t>
    </r>
    <r>
      <rPr>
        <sz val="6"/>
        <rFont val="Arial"/>
        <family val="2"/>
        <charset val="238"/>
      </rPr>
      <t xml:space="preserve">           (z bezpośrednim udziałem nauczyciela akademickiego + samodzielna praca studenta)</t>
    </r>
  </si>
  <si>
    <r>
      <t xml:space="preserve">Ogółem zajęcia praktyczne     </t>
    </r>
    <r>
      <rPr>
        <sz val="6"/>
        <rFont val="Arial"/>
        <family val="2"/>
        <charset val="238"/>
      </rPr>
      <t xml:space="preserve"> (z bezpośrednim udziałem nauczyciela akademickiego + samodzielna praca studenta)</t>
    </r>
  </si>
  <si>
    <r>
      <t>Wymagania ogólne</t>
    </r>
    <r>
      <rPr>
        <sz val="10"/>
        <rFont val="Calibri"/>
        <family val="2"/>
        <charset val="238"/>
      </rPr>
      <t>, w tym:</t>
    </r>
  </si>
  <si>
    <r>
      <t>Liczba pkt ECTS/ godz.dyd. (</t>
    </r>
    <r>
      <rPr>
        <sz val="10"/>
        <rFont val="Calibri"/>
        <family val="2"/>
        <charset val="238"/>
      </rPr>
      <t>zajęcia praktyczne)</t>
    </r>
  </si>
  <si>
    <t>Liczba pkt ECTS/godz.dyd na I-IV rok  (przedmioty fakultatywne)</t>
  </si>
  <si>
    <t>Liczba pkt ECTS/ godz.dyd.  (przedm. fakultatywne)</t>
  </si>
  <si>
    <t>nauki przyrodnicze</t>
  </si>
  <si>
    <t>Profil kształcenia: ogólnoakademicki</t>
  </si>
  <si>
    <t>Forma studiów:  niestacjonarne</t>
  </si>
  <si>
    <t>Forma kształcenia/poziom studiów: I stopnia</t>
  </si>
  <si>
    <t>Uzyskane kwalifikacje: I stopnia</t>
  </si>
  <si>
    <t>Obszar kształcenia: nauki rolnicze, leśne i weterynaryjne oraz nauki przyrodnicze</t>
  </si>
  <si>
    <r>
      <t>Wymagania ogólne</t>
    </r>
    <r>
      <rPr>
        <sz val="9"/>
        <rFont val="Calibri"/>
        <family val="2"/>
        <charset val="238"/>
      </rPr>
      <t>, w tym:</t>
    </r>
  </si>
  <si>
    <r>
      <t>Liczba pkt ECTS/ godz.dyd. (</t>
    </r>
    <r>
      <rPr>
        <sz val="9"/>
        <rFont val="Calibri"/>
        <family val="2"/>
        <charset val="238"/>
      </rPr>
      <t>zajęcia praktyczne)</t>
    </r>
  </si>
  <si>
    <t>6 tyg.(240h)</t>
  </si>
  <si>
    <t>Przedmioty kształcenia ogólnego - humanistczny</t>
  </si>
  <si>
    <t>Przedmioty kształcenia ogólnego - społeczny</t>
  </si>
  <si>
    <t>Specjalność: kształtowanie środowiska</t>
  </si>
  <si>
    <t>przyrodniczych</t>
  </si>
  <si>
    <t>W roku akademickim 2015/2016 od roku pierwszego</t>
  </si>
  <si>
    <t>Liczba godzin / 1 punktECTS</t>
  </si>
  <si>
    <t>Szacunkowy udział przedmiotu w obszarze nauk</t>
  </si>
  <si>
    <t>rolniczych, leśnych i wet.</t>
  </si>
</sst>
</file>

<file path=xl/styles.xml><?xml version="1.0" encoding="utf-8"?>
<styleSheet xmlns="http://schemas.openxmlformats.org/spreadsheetml/2006/main">
  <numFmts count="1">
    <numFmt numFmtId="164" formatCode="0.0"/>
  </numFmts>
  <fonts count="58">
    <font>
      <sz val="10"/>
      <name val="Arial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sz val="10"/>
      <name val="Calibri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 CE"/>
      <family val="2"/>
      <charset val="238"/>
    </font>
    <font>
      <sz val="9"/>
      <color indexed="8"/>
      <name val="Calibri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6"/>
      <color indexed="8"/>
      <name val="Arial"/>
    </font>
    <font>
      <sz val="12"/>
      <color theme="1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9"/>
      <color rgb="FFFF0000"/>
      <name val="Arial"/>
      <family val="2"/>
      <charset val="238"/>
    </font>
    <font>
      <b/>
      <sz val="15"/>
      <color indexed="43"/>
      <name val="Calibri"/>
      <family val="2"/>
      <charset val="238"/>
    </font>
    <font>
      <sz val="10"/>
      <color indexed="43"/>
      <name val="Calibri"/>
      <family val="2"/>
      <charset val="238"/>
    </font>
    <font>
      <b/>
      <sz val="10"/>
      <color indexed="43"/>
      <name val="Calibri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Calibri"/>
      <family val="2"/>
      <charset val="238"/>
    </font>
    <font>
      <b/>
      <sz val="9"/>
      <name val="Calibri"/>
      <family val="2"/>
      <charset val="238"/>
    </font>
    <font>
      <b/>
      <sz val="12"/>
      <color indexed="18"/>
      <name val="Calibri"/>
      <family val="2"/>
      <charset val="238"/>
    </font>
    <font>
      <b/>
      <sz val="10"/>
      <color indexed="18"/>
      <name val="Calibri"/>
      <family val="2"/>
      <charset val="238"/>
    </font>
    <font>
      <sz val="10"/>
      <color indexed="18"/>
      <name val="Calibri"/>
      <family val="2"/>
      <charset val="238"/>
    </font>
    <font>
      <sz val="9"/>
      <color rgb="FF0070C0"/>
      <name val="Calibri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indexed="8"/>
      <name val="Calibri"/>
      <family val="2"/>
      <charset val="238"/>
    </font>
    <font>
      <b/>
      <sz val="9"/>
      <name val="Arial"/>
      <family val="2"/>
      <charset val="238"/>
    </font>
    <font>
      <sz val="9"/>
      <name val="Calibri"/>
      <family val="2"/>
      <charset val="238"/>
    </font>
    <font>
      <sz val="9"/>
      <name val="Arial"/>
      <family val="2"/>
    </font>
    <font>
      <b/>
      <sz val="9"/>
      <color indexed="18"/>
      <name val="Calibri"/>
      <family val="2"/>
      <charset val="238"/>
    </font>
    <font>
      <b/>
      <sz val="9"/>
      <color rgb="FF0070C0"/>
      <name val="Calibri"/>
      <family val="2"/>
      <charset val="238"/>
    </font>
    <font>
      <sz val="9"/>
      <color indexed="18"/>
      <name val="Calibri"/>
      <family val="2"/>
      <charset val="238"/>
    </font>
    <font>
      <b/>
      <sz val="9"/>
      <name val="Arial"/>
      <family val="2"/>
    </font>
    <font>
      <sz val="9"/>
      <color rgb="FF0070C0"/>
      <name val="Arial"/>
      <family val="2"/>
    </font>
    <font>
      <b/>
      <sz val="8"/>
      <name val="Arial"/>
      <family val="2"/>
      <charset val="238"/>
    </font>
    <font>
      <b/>
      <sz val="9"/>
      <color rgb="FFFF0000"/>
      <name val="Calibri"/>
      <family val="2"/>
      <charset val="238"/>
    </font>
    <font>
      <b/>
      <sz val="9"/>
      <name val="Arial CE"/>
      <family val="2"/>
      <charset val="238"/>
    </font>
    <font>
      <b/>
      <sz val="12"/>
      <name val="Calibri"/>
      <family val="2"/>
      <charset val="238"/>
    </font>
    <font>
      <sz val="7"/>
      <color indexed="8"/>
      <name val="Arial"/>
      <family val="2"/>
      <charset val="238"/>
    </font>
    <font>
      <sz val="7"/>
      <name val="Arial"/>
      <family val="2"/>
      <charset val="238"/>
    </font>
    <font>
      <b/>
      <sz val="8"/>
      <name val="Calibri"/>
      <family val="2"/>
      <charset val="238"/>
    </font>
    <font>
      <b/>
      <sz val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/>
      </patternFill>
    </fill>
    <fill>
      <patternFill patternType="solid">
        <fgColor rgb="FFFF000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</cellStyleXfs>
  <cellXfs count="428"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Fill="1"/>
    <xf numFmtId="0" fontId="7" fillId="0" borderId="0" xfId="0" applyFont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7" fillId="0" borderId="1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wrapText="1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/>
    <xf numFmtId="0" fontId="7" fillId="0" borderId="0" xfId="0" applyFont="1" applyBorder="1"/>
    <xf numFmtId="0" fontId="8" fillId="0" borderId="1" xfId="0" applyFont="1" applyFill="1" applyBorder="1"/>
    <xf numFmtId="0" fontId="8" fillId="0" borderId="0" xfId="0" applyFont="1" applyFill="1" applyAlignment="1">
      <alignment horizontal="left"/>
    </xf>
    <xf numFmtId="0" fontId="8" fillId="0" borderId="0" xfId="0" applyFont="1" applyFill="1"/>
    <xf numFmtId="164" fontId="8" fillId="0" borderId="0" xfId="0" applyNumberFormat="1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64" fontId="9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9" fillId="0" borderId="0" xfId="0" applyFont="1" applyFill="1"/>
    <xf numFmtId="164" fontId="8" fillId="0" borderId="0" xfId="0" applyNumberFormat="1" applyFont="1" applyFill="1" applyBorder="1"/>
    <xf numFmtId="0" fontId="8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8" fillId="0" borderId="1" xfId="0" applyFont="1" applyFill="1" applyBorder="1" applyAlignment="1">
      <alignment horizontal="center"/>
    </xf>
    <xf numFmtId="164" fontId="11" fillId="0" borderId="1" xfId="2" applyNumberFormat="1" applyFont="1" applyFill="1" applyBorder="1" applyAlignment="1">
      <alignment horizontal="center"/>
    </xf>
    <xf numFmtId="0" fontId="8" fillId="0" borderId="0" xfId="0" applyFont="1" applyFill="1" applyAlignment="1">
      <alignment wrapText="1"/>
    </xf>
    <xf numFmtId="0" fontId="7" fillId="0" borderId="1" xfId="1" applyFont="1" applyFill="1" applyBorder="1" applyAlignment="1">
      <alignment vertical="center" wrapText="1"/>
    </xf>
    <xf numFmtId="0" fontId="7" fillId="0" borderId="0" xfId="0" applyFont="1" applyFill="1" applyAlignment="1">
      <alignment horizontal="center"/>
    </xf>
    <xf numFmtId="0" fontId="15" fillId="0" borderId="0" xfId="0" applyFont="1" applyFill="1" applyAlignment="1"/>
    <xf numFmtId="0" fontId="14" fillId="0" borderId="0" xfId="0" applyFont="1" applyFill="1" applyAlignment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164" fontId="14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/>
    <xf numFmtId="164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164" fontId="15" fillId="0" borderId="0" xfId="0" applyNumberFormat="1" applyFont="1" applyFill="1"/>
    <xf numFmtId="0" fontId="16" fillId="0" borderId="0" xfId="0" applyFont="1"/>
    <xf numFmtId="0" fontId="7" fillId="0" borderId="0" xfId="0" applyFont="1" applyBorder="1" applyAlignment="1"/>
    <xf numFmtId="0" fontId="16" fillId="0" borderId="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15" fillId="0" borderId="1" xfId="0" applyFont="1" applyFill="1" applyBorder="1" applyAlignment="1"/>
    <xf numFmtId="0" fontId="14" fillId="0" borderId="5" xfId="0" applyFont="1" applyFill="1" applyBorder="1" applyAlignment="1"/>
    <xf numFmtId="0" fontId="17" fillId="0" borderId="0" xfId="0" applyFont="1" applyFill="1" applyBorder="1" applyAlignment="1">
      <alignment wrapText="1"/>
    </xf>
    <xf numFmtId="0" fontId="18" fillId="0" borderId="0" xfId="2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/>
    <xf numFmtId="0" fontId="8" fillId="0" borderId="0" xfId="0" applyFont="1" applyFill="1"/>
    <xf numFmtId="0" fontId="8" fillId="0" borderId="0" xfId="0" applyFont="1" applyFill="1"/>
    <xf numFmtId="0" fontId="8" fillId="0" borderId="0" xfId="0" applyFont="1" applyFill="1"/>
    <xf numFmtId="0" fontId="9" fillId="0" borderId="0" xfId="0" applyFont="1" applyFill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8" fillId="0" borderId="0" xfId="0" applyFont="1" applyFill="1"/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8" fillId="4" borderId="0" xfId="0" applyFont="1" applyFill="1"/>
    <xf numFmtId="0" fontId="29" fillId="7" borderId="1" xfId="0" applyFont="1" applyFill="1" applyBorder="1" applyAlignment="1">
      <alignment horizontal="center" vertical="center"/>
    </xf>
    <xf numFmtId="164" fontId="37" fillId="7" borderId="1" xfId="0" applyNumberFormat="1" applyFont="1" applyFill="1" applyBorder="1" applyAlignment="1">
      <alignment horizontal="center" vertical="center"/>
    </xf>
    <xf numFmtId="164" fontId="31" fillId="7" borderId="1" xfId="0" applyNumberFormat="1" applyFont="1" applyFill="1" applyBorder="1" applyAlignment="1">
      <alignment horizontal="center" vertical="center"/>
    </xf>
    <xf numFmtId="1" fontId="37" fillId="7" borderId="9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/>
    </xf>
    <xf numFmtId="0" fontId="8" fillId="0" borderId="7" xfId="0" applyFont="1" applyFill="1" applyBorder="1"/>
    <xf numFmtId="164" fontId="8" fillId="0" borderId="7" xfId="0" applyNumberFormat="1" applyFont="1" applyFill="1" applyBorder="1"/>
    <xf numFmtId="0" fontId="8" fillId="0" borderId="7" xfId="0" applyFont="1" applyFill="1" applyBorder="1" applyAlignment="1">
      <alignment horizontal="center"/>
    </xf>
    <xf numFmtId="0" fontId="23" fillId="5" borderId="1" xfId="0" applyFont="1" applyFill="1" applyBorder="1" applyAlignment="1"/>
    <xf numFmtId="164" fontId="24" fillId="5" borderId="1" xfId="0" applyNumberFormat="1" applyFont="1" applyFill="1" applyBorder="1" applyAlignment="1">
      <alignment horizontal="center" vertical="center"/>
    </xf>
    <xf numFmtId="164" fontId="24" fillId="5" borderId="1" xfId="0" applyNumberFormat="1" applyFont="1" applyFill="1" applyBorder="1" applyAlignment="1">
      <alignment vertical="center"/>
    </xf>
    <xf numFmtId="0" fontId="24" fillId="5" borderId="1" xfId="0" applyFont="1" applyFill="1" applyBorder="1" applyAlignment="1">
      <alignment vertical="center"/>
    </xf>
    <xf numFmtId="0" fontId="25" fillId="5" borderId="1" xfId="0" applyFont="1" applyFill="1" applyBorder="1" applyAlignment="1">
      <alignment vertical="center"/>
    </xf>
    <xf numFmtId="0" fontId="24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Border="1"/>
    <xf numFmtId="164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30" fillId="0" borderId="1" xfId="0" applyFont="1" applyBorder="1" applyAlignment="1">
      <alignment horizontal="right"/>
    </xf>
    <xf numFmtId="0" fontId="30" fillId="0" borderId="1" xfId="0" applyFont="1" applyBorder="1"/>
    <xf numFmtId="0" fontId="31" fillId="0" borderId="1" xfId="0" applyFont="1" applyBorder="1"/>
    <xf numFmtId="164" fontId="16" fillId="0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64" fontId="30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2" fontId="2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justify" wrapText="1"/>
    </xf>
    <xf numFmtId="0" fontId="34" fillId="0" borderId="1" xfId="0" applyFont="1" applyBorder="1"/>
    <xf numFmtId="0" fontId="1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justify"/>
    </xf>
    <xf numFmtId="0" fontId="1" fillId="0" borderId="1" xfId="0" applyFont="1" applyBorder="1" applyAlignment="1">
      <alignment vertical="justify"/>
    </xf>
    <xf numFmtId="164" fontId="4" fillId="0" borderId="1" xfId="0" applyNumberFormat="1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/>
    </xf>
    <xf numFmtId="0" fontId="30" fillId="7" borderId="1" xfId="0" applyFont="1" applyFill="1" applyBorder="1"/>
    <xf numFmtId="0" fontId="31" fillId="7" borderId="1" xfId="0" applyFont="1" applyFill="1" applyBorder="1"/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/>
    </xf>
    <xf numFmtId="1" fontId="31" fillId="7" borderId="1" xfId="0" applyNumberFormat="1" applyFont="1" applyFill="1" applyBorder="1" applyAlignment="1">
      <alignment horizontal="center" vertical="center"/>
    </xf>
    <xf numFmtId="0" fontId="29" fillId="7" borderId="1" xfId="0" applyFont="1" applyFill="1" applyBorder="1" applyAlignment="1"/>
    <xf numFmtId="1" fontId="37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/>
    <xf numFmtId="164" fontId="29" fillId="4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34" fillId="7" borderId="1" xfId="0" applyFont="1" applyFill="1" applyBorder="1"/>
    <xf numFmtId="0" fontId="34" fillId="7" borderId="1" xfId="0" applyFont="1" applyFill="1" applyBorder="1" applyAlignment="1">
      <alignment horizontal="center"/>
    </xf>
    <xf numFmtId="0" fontId="34" fillId="7" borderId="1" xfId="0" applyFont="1" applyFill="1" applyBorder="1" applyAlignment="1"/>
    <xf numFmtId="0" fontId="9" fillId="0" borderId="7" xfId="0" applyFont="1" applyFill="1" applyBorder="1"/>
    <xf numFmtId="0" fontId="22" fillId="0" borderId="0" xfId="0" applyFont="1" applyFill="1"/>
    <xf numFmtId="0" fontId="8" fillId="0" borderId="0" xfId="0" applyFont="1" applyFill="1"/>
    <xf numFmtId="0" fontId="27" fillId="0" borderId="1" xfId="0" applyFont="1" applyBorder="1"/>
    <xf numFmtId="0" fontId="11" fillId="0" borderId="1" xfId="2" applyFont="1" applyFill="1" applyBorder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35" fillId="0" borderId="1" xfId="0" applyFont="1" applyBorder="1"/>
    <xf numFmtId="0" fontId="43" fillId="0" borderId="1" xfId="0" applyFont="1" applyBorder="1" applyAlignment="1">
      <alignment horizontal="right"/>
    </xf>
    <xf numFmtId="0" fontId="43" fillId="0" borderId="1" xfId="0" applyFont="1" applyBorder="1"/>
    <xf numFmtId="0" fontId="11" fillId="0" borderId="1" xfId="0" applyFont="1" applyBorder="1"/>
    <xf numFmtId="0" fontId="11" fillId="0" borderId="1" xfId="0" applyFont="1" applyBorder="1" applyAlignment="1">
      <alignment vertical="center" wrapText="1"/>
    </xf>
    <xf numFmtId="0" fontId="17" fillId="6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justify" wrapText="1"/>
    </xf>
    <xf numFmtId="0" fontId="41" fillId="0" borderId="1" xfId="0" applyFont="1" applyBorder="1"/>
    <xf numFmtId="0" fontId="44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justify"/>
    </xf>
    <xf numFmtId="0" fontId="5" fillId="0" borderId="0" xfId="0" applyFont="1" applyBorder="1"/>
    <xf numFmtId="0" fontId="35" fillId="7" borderId="1" xfId="0" applyFont="1" applyFill="1" applyBorder="1" applyAlignment="1">
      <alignment horizontal="center"/>
    </xf>
    <xf numFmtId="0" fontId="44" fillId="0" borderId="1" xfId="0" applyFont="1" applyFill="1" applyBorder="1" applyAlignment="1">
      <alignment vertical="center"/>
    </xf>
    <xf numFmtId="0" fontId="45" fillId="7" borderId="1" xfId="0" applyFont="1" applyFill="1" applyBorder="1" applyAlignment="1">
      <alignment horizontal="left"/>
    </xf>
    <xf numFmtId="0" fontId="46" fillId="7" borderId="1" xfId="0" applyFont="1" applyFill="1" applyBorder="1" applyAlignment="1"/>
    <xf numFmtId="0" fontId="43" fillId="7" borderId="1" xfId="0" applyFont="1" applyFill="1" applyBorder="1"/>
    <xf numFmtId="0" fontId="39" fillId="7" borderId="1" xfId="0" applyFont="1" applyFill="1" applyBorder="1" applyAlignment="1">
      <alignment horizontal="center"/>
    </xf>
    <xf numFmtId="0" fontId="11" fillId="7" borderId="1" xfId="0" applyFont="1" applyFill="1" applyBorder="1"/>
    <xf numFmtId="0" fontId="47" fillId="7" borderId="1" xfId="0" applyFont="1" applyFill="1" applyBorder="1" applyAlignment="1">
      <alignment horizontal="left"/>
    </xf>
    <xf numFmtId="0" fontId="39" fillId="7" borderId="1" xfId="0" applyFont="1" applyFill="1" applyBorder="1"/>
    <xf numFmtId="164" fontId="45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" fontId="11" fillId="7" borderId="1" xfId="0" applyNumberFormat="1" applyFont="1" applyFill="1" applyBorder="1" applyAlignment="1">
      <alignment horizontal="center" vertical="center"/>
    </xf>
    <xf numFmtId="0" fontId="35" fillId="7" borderId="1" xfId="0" applyFont="1" applyFill="1" applyBorder="1" applyAlignment="1"/>
    <xf numFmtId="0" fontId="11" fillId="7" borderId="1" xfId="0" applyFont="1" applyFill="1" applyBorder="1" applyAlignment="1">
      <alignment horizontal="left" wrapText="1"/>
    </xf>
    <xf numFmtId="1" fontId="39" fillId="7" borderId="1" xfId="0" applyNumberFormat="1" applyFont="1" applyFill="1" applyBorder="1" applyAlignment="1">
      <alignment horizontal="center"/>
    </xf>
    <xf numFmtId="0" fontId="41" fillId="7" borderId="1" xfId="0" applyFont="1" applyFill="1" applyBorder="1"/>
    <xf numFmtId="164" fontId="11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41" fillId="7" borderId="1" xfId="0" applyFont="1" applyFill="1" applyBorder="1" applyAlignment="1">
      <alignment horizontal="center"/>
    </xf>
    <xf numFmtId="1" fontId="45" fillId="7" borderId="1" xfId="0" applyNumberFormat="1" applyFont="1" applyFill="1" applyBorder="1" applyAlignment="1">
      <alignment horizontal="center" vertical="center"/>
    </xf>
    <xf numFmtId="164" fontId="4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/>
    <xf numFmtId="0" fontId="41" fillId="7" borderId="1" xfId="0" applyFont="1" applyFill="1" applyBorder="1" applyAlignment="1"/>
    <xf numFmtId="0" fontId="39" fillId="7" borderId="1" xfId="0" applyFont="1" applyFill="1" applyBorder="1" applyAlignment="1"/>
    <xf numFmtId="1" fontId="45" fillId="7" borderId="9" xfId="0" applyNumberFormat="1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vertical="center"/>
    </xf>
    <xf numFmtId="0" fontId="49" fillId="0" borderId="1" xfId="0" applyFont="1" applyFill="1" applyBorder="1" applyAlignment="1">
      <alignment vertical="center"/>
    </xf>
    <xf numFmtId="0" fontId="50" fillId="0" borderId="1" xfId="0" applyFont="1" applyBorder="1"/>
    <xf numFmtId="0" fontId="5" fillId="0" borderId="0" xfId="0" applyFont="1" applyFill="1"/>
    <xf numFmtId="0" fontId="11" fillId="0" borderId="1" xfId="2" applyFont="1" applyFill="1" applyBorder="1" applyAlignment="1">
      <alignment horizontal="center"/>
    </xf>
    <xf numFmtId="164" fontId="5" fillId="0" borderId="1" xfId="0" applyNumberFormat="1" applyFont="1" applyBorder="1"/>
    <xf numFmtId="0" fontId="5" fillId="0" borderId="5" xfId="0" applyFont="1" applyBorder="1"/>
    <xf numFmtId="0" fontId="29" fillId="7" borderId="1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42" fillId="0" borderId="0" xfId="0" applyFont="1" applyFill="1"/>
    <xf numFmtId="0" fontId="50" fillId="0" borderId="1" xfId="0" applyFont="1" applyFill="1" applyBorder="1" applyAlignment="1">
      <alignment horizontal="center" vertical="center"/>
    </xf>
    <xf numFmtId="164" fontId="43" fillId="0" borderId="1" xfId="2" applyNumberFormat="1" applyFont="1" applyFill="1" applyBorder="1" applyAlignment="1">
      <alignment horizontal="center"/>
    </xf>
    <xf numFmtId="0" fontId="29" fillId="5" borderId="1" xfId="0" applyFont="1" applyFill="1" applyBorder="1" applyAlignment="1">
      <alignment vertical="center"/>
    </xf>
    <xf numFmtId="0" fontId="53" fillId="7" borderId="1" xfId="0" applyFont="1" applyFill="1" applyBorder="1" applyAlignment="1"/>
    <xf numFmtId="0" fontId="29" fillId="7" borderId="1" xfId="0" applyFont="1" applyFill="1" applyBorder="1"/>
    <xf numFmtId="1" fontId="29" fillId="7" borderId="1" xfId="0" applyNumberFormat="1" applyFont="1" applyFill="1" applyBorder="1" applyAlignment="1">
      <alignment horizontal="center"/>
    </xf>
    <xf numFmtId="0" fontId="42" fillId="0" borderId="7" xfId="0" applyFont="1" applyFill="1" applyBorder="1"/>
    <xf numFmtId="164" fontId="8" fillId="0" borderId="1" xfId="0" applyNumberFormat="1" applyFont="1" applyFill="1" applyBorder="1"/>
    <xf numFmtId="0" fontId="42" fillId="9" borderId="1" xfId="0" applyFont="1" applyFill="1" applyBorder="1"/>
    <xf numFmtId="0" fontId="5" fillId="9" borderId="1" xfId="0" applyFont="1" applyFill="1" applyBorder="1"/>
    <xf numFmtId="164" fontId="8" fillId="9" borderId="1" xfId="0" applyNumberFormat="1" applyFont="1" applyFill="1" applyBorder="1" applyAlignment="1">
      <alignment horizontal="right"/>
    </xf>
    <xf numFmtId="164" fontId="8" fillId="9" borderId="1" xfId="0" applyNumberFormat="1" applyFont="1" applyFill="1" applyBorder="1" applyAlignment="1">
      <alignment horizontal="center"/>
    </xf>
    <xf numFmtId="164" fontId="42" fillId="9" borderId="1" xfId="0" applyNumberFormat="1" applyFont="1" applyFill="1" applyBorder="1"/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wrapText="1"/>
    </xf>
    <xf numFmtId="0" fontId="5" fillId="9" borderId="3" xfId="0" applyFont="1" applyFill="1" applyBorder="1"/>
    <xf numFmtId="0" fontId="5" fillId="9" borderId="1" xfId="0" applyFont="1" applyFill="1" applyBorder="1" applyAlignment="1">
      <alignment wrapText="1"/>
    </xf>
    <xf numFmtId="0" fontId="8" fillId="0" borderId="0" xfId="0" applyFont="1" applyFill="1" applyBorder="1"/>
    <xf numFmtId="0" fontId="5" fillId="8" borderId="7" xfId="0" applyFont="1" applyFill="1" applyBorder="1"/>
    <xf numFmtId="0" fontId="5" fillId="8" borderId="13" xfId="0" applyFont="1" applyFill="1" applyBorder="1"/>
    <xf numFmtId="164" fontId="27" fillId="0" borderId="1" xfId="0" applyNumberFormat="1" applyFont="1" applyBorder="1"/>
    <xf numFmtId="164" fontId="55" fillId="0" borderId="1" xfId="0" applyNumberFormat="1" applyFont="1" applyBorder="1"/>
    <xf numFmtId="164" fontId="56" fillId="0" borderId="1" xfId="0" applyNumberFormat="1" applyFont="1" applyFill="1" applyBorder="1" applyAlignment="1">
      <alignment horizontal="center" vertical="center"/>
    </xf>
    <xf numFmtId="164" fontId="57" fillId="0" borderId="1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164" fontId="5" fillId="9" borderId="1" xfId="0" applyNumberFormat="1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42" fillId="9" borderId="1" xfId="0" applyFont="1" applyFill="1" applyBorder="1" applyAlignment="1">
      <alignment horizontal="center"/>
    </xf>
    <xf numFmtId="0" fontId="8" fillId="9" borderId="1" xfId="0" applyFont="1" applyFill="1" applyBorder="1" applyAlignment="1"/>
    <xf numFmtId="0" fontId="9" fillId="9" borderId="1" xfId="0" applyFont="1" applyFill="1" applyBorder="1" applyAlignment="1">
      <alignment horizontal="center"/>
    </xf>
    <xf numFmtId="164" fontId="42" fillId="9" borderId="1" xfId="0" applyNumberFormat="1" applyFont="1" applyFill="1" applyBorder="1" applyAlignment="1">
      <alignment horizontal="center"/>
    </xf>
    <xf numFmtId="0" fontId="8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 wrapText="1"/>
    </xf>
    <xf numFmtId="0" fontId="52" fillId="9" borderId="1" xfId="0" applyFont="1" applyFill="1" applyBorder="1" applyAlignment="1">
      <alignment horizontal="center"/>
    </xf>
    <xf numFmtId="0" fontId="8" fillId="9" borderId="1" xfId="0" applyFont="1" applyFill="1" applyBorder="1"/>
    <xf numFmtId="164" fontId="10" fillId="9" borderId="1" xfId="0" applyNumberFormat="1" applyFont="1" applyFill="1" applyBorder="1" applyAlignment="1">
      <alignment horizontal="center" vertical="center" wrapText="1"/>
    </xf>
    <xf numFmtId="164" fontId="8" fillId="9" borderId="1" xfId="0" applyNumberFormat="1" applyFont="1" applyFill="1" applyBorder="1" applyAlignment="1">
      <alignment horizontal="center" wrapText="1"/>
    </xf>
    <xf numFmtId="164" fontId="9" fillId="9" borderId="1" xfId="0" applyNumberFormat="1" applyFont="1" applyFill="1" applyBorder="1" applyAlignment="1">
      <alignment horizontal="center"/>
    </xf>
    <xf numFmtId="0" fontId="10" fillId="9" borderId="1" xfId="0" applyFont="1" applyFill="1" applyBorder="1" applyAlignment="1">
      <alignment horizontal="left" vertical="center" wrapText="1"/>
    </xf>
    <xf numFmtId="2" fontId="8" fillId="9" borderId="1" xfId="0" applyNumberFormat="1" applyFont="1" applyFill="1" applyBorder="1" applyAlignment="1">
      <alignment horizontal="center"/>
    </xf>
    <xf numFmtId="2" fontId="10" fillId="9" borderId="1" xfId="0" applyNumberFormat="1" applyFont="1" applyFill="1" applyBorder="1" applyAlignment="1">
      <alignment horizontal="center" vertical="center"/>
    </xf>
    <xf numFmtId="0" fontId="52" fillId="9" borderId="1" xfId="0" applyFont="1" applyFill="1" applyBorder="1" applyAlignment="1">
      <alignment horizontal="center" vertical="center"/>
    </xf>
    <xf numFmtId="164" fontId="10" fillId="9" borderId="1" xfId="0" applyNumberFormat="1" applyFont="1" applyFill="1" applyBorder="1" applyAlignment="1">
      <alignment horizontal="center" vertical="center"/>
    </xf>
    <xf numFmtId="164" fontId="8" fillId="9" borderId="1" xfId="0" applyNumberFormat="1" applyFont="1" applyFill="1" applyBorder="1"/>
    <xf numFmtId="0" fontId="8" fillId="9" borderId="4" xfId="0" applyFont="1" applyFill="1" applyBorder="1" applyAlignment="1"/>
    <xf numFmtId="0" fontId="40" fillId="9" borderId="1" xfId="0" applyFont="1" applyFill="1" applyBorder="1" applyAlignment="1">
      <alignment horizontal="center"/>
    </xf>
    <xf numFmtId="164" fontId="40" fillId="9" borderId="1" xfId="0" applyNumberFormat="1" applyFont="1" applyFill="1" applyBorder="1" applyAlignment="1">
      <alignment horizontal="center"/>
    </xf>
    <xf numFmtId="164" fontId="22" fillId="9" borderId="1" xfId="0" applyNumberFormat="1" applyFont="1" applyFill="1" applyBorder="1" applyAlignment="1">
      <alignment horizontal="center"/>
    </xf>
    <xf numFmtId="0" fontId="51" fillId="9" borderId="1" xfId="2" applyFont="1" applyFill="1" applyBorder="1" applyAlignment="1">
      <alignment horizontal="center"/>
    </xf>
    <xf numFmtId="0" fontId="11" fillId="9" borderId="1" xfId="2" applyFont="1" applyFill="1" applyBorder="1" applyAlignment="1">
      <alignment horizontal="center"/>
    </xf>
    <xf numFmtId="164" fontId="11" fillId="9" borderId="1" xfId="2" applyNumberFormat="1" applyFont="1" applyFill="1" applyBorder="1" applyAlignment="1">
      <alignment horizontal="center"/>
    </xf>
    <xf numFmtId="0" fontId="41" fillId="9" borderId="1" xfId="2" applyFont="1" applyFill="1" applyBorder="1" applyAlignment="1">
      <alignment horizontal="center"/>
    </xf>
    <xf numFmtId="0" fontId="35" fillId="9" borderId="1" xfId="2" applyFont="1" applyFill="1" applyBorder="1" applyAlignment="1">
      <alignment horizontal="center"/>
    </xf>
    <xf numFmtId="0" fontId="11" fillId="9" borderId="1" xfId="2" applyFont="1" applyFill="1" applyBorder="1" applyAlignment="1">
      <alignment horizontal="left"/>
    </xf>
    <xf numFmtId="0" fontId="22" fillId="9" borderId="1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 wrapText="1"/>
    </xf>
    <xf numFmtId="0" fontId="42" fillId="9" borderId="1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wrapText="1"/>
    </xf>
    <xf numFmtId="0" fontId="10" fillId="9" borderId="1" xfId="0" applyFont="1" applyFill="1" applyBorder="1" applyAlignment="1">
      <alignment vertical="center" wrapText="1"/>
    </xf>
    <xf numFmtId="0" fontId="9" fillId="9" borderId="1" xfId="0" applyFont="1" applyFill="1" applyBorder="1"/>
    <xf numFmtId="0" fontId="10" fillId="9" borderId="1" xfId="0" applyFont="1" applyFill="1" applyBorder="1" applyAlignment="1"/>
    <xf numFmtId="0" fontId="8" fillId="9" borderId="5" xfId="0" applyFont="1" applyFill="1" applyBorder="1"/>
    <xf numFmtId="0" fontId="9" fillId="9" borderId="1" xfId="0" applyFont="1" applyFill="1" applyBorder="1" applyAlignment="1"/>
    <xf numFmtId="164" fontId="43" fillId="9" borderId="1" xfId="2" applyNumberFormat="1" applyFont="1" applyFill="1" applyBorder="1" applyAlignment="1">
      <alignment horizontal="center"/>
    </xf>
    <xf numFmtId="0" fontId="42" fillId="0" borderId="0" xfId="0" applyFont="1"/>
    <xf numFmtId="0" fontId="54" fillId="0" borderId="3" xfId="0" applyFont="1" applyFill="1" applyBorder="1" applyAlignment="1">
      <alignment horizontal="center" textRotation="90" wrapText="1"/>
    </xf>
    <xf numFmtId="0" fontId="54" fillId="0" borderId="6" xfId="0" applyFont="1" applyFill="1" applyBorder="1" applyAlignment="1">
      <alignment horizontal="center" textRotation="90" wrapText="1"/>
    </xf>
    <xf numFmtId="0" fontId="54" fillId="0" borderId="7" xfId="0" applyFont="1" applyFill="1" applyBorder="1" applyAlignment="1">
      <alignment horizontal="center" textRotation="90" wrapText="1"/>
    </xf>
    <xf numFmtId="0" fontId="54" fillId="0" borderId="10" xfId="0" applyFont="1" applyFill="1" applyBorder="1" applyAlignment="1">
      <alignment horizontal="center" wrapText="1"/>
    </xf>
    <xf numFmtId="0" fontId="54" fillId="0" borderId="8" xfId="0" applyFont="1" applyFill="1" applyBorder="1" applyAlignment="1">
      <alignment horizontal="center" wrapText="1"/>
    </xf>
    <xf numFmtId="0" fontId="54" fillId="0" borderId="13" xfId="0" applyFont="1" applyFill="1" applyBorder="1" applyAlignment="1">
      <alignment horizontal="center" wrapText="1"/>
    </xf>
    <xf numFmtId="0" fontId="54" fillId="0" borderId="14" xfId="0" applyFont="1" applyFill="1" applyBorder="1" applyAlignment="1">
      <alignment horizontal="center" wrapText="1"/>
    </xf>
    <xf numFmtId="0" fontId="8" fillId="9" borderId="1" xfId="0" applyFont="1" applyFill="1" applyBorder="1" applyAlignment="1"/>
    <xf numFmtId="0" fontId="9" fillId="9" borderId="5" xfId="0" applyFont="1" applyFill="1" applyBorder="1" applyAlignment="1"/>
    <xf numFmtId="0" fontId="9" fillId="9" borderId="2" xfId="0" applyFont="1" applyFill="1" applyBorder="1" applyAlignment="1"/>
    <xf numFmtId="0" fontId="8" fillId="9" borderId="2" xfId="0" applyFont="1" applyFill="1" applyBorder="1" applyAlignment="1"/>
    <xf numFmtId="0" fontId="8" fillId="9" borderId="4" xfId="0" applyFont="1" applyFill="1" applyBorder="1" applyAlignment="1"/>
    <xf numFmtId="0" fontId="12" fillId="0" borderId="5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left" wrapText="1"/>
    </xf>
    <xf numFmtId="0" fontId="12" fillId="0" borderId="4" xfId="0" applyFont="1" applyFill="1" applyBorder="1" applyAlignment="1">
      <alignment horizontal="left" wrapText="1"/>
    </xf>
    <xf numFmtId="0" fontId="12" fillId="0" borderId="3" xfId="0" applyFont="1" applyFill="1" applyBorder="1" applyAlignment="1">
      <alignment horizontal="center" textRotation="90"/>
    </xf>
    <xf numFmtId="0" fontId="12" fillId="0" borderId="6" xfId="0" applyFont="1" applyFill="1" applyBorder="1" applyAlignment="1">
      <alignment horizontal="center" textRotation="90"/>
    </xf>
    <xf numFmtId="0" fontId="12" fillId="0" borderId="7" xfId="0" applyFont="1" applyFill="1" applyBorder="1" applyAlignment="1">
      <alignment horizontal="center" textRotation="90"/>
    </xf>
    <xf numFmtId="0" fontId="50" fillId="0" borderId="3" xfId="0" applyFont="1" applyFill="1" applyBorder="1" applyAlignment="1">
      <alignment horizontal="center" textRotation="90"/>
    </xf>
    <xf numFmtId="0" fontId="50" fillId="0" borderId="7" xfId="0" applyFont="1" applyFill="1" applyBorder="1" applyAlignment="1">
      <alignment horizontal="center" textRotation="90"/>
    </xf>
    <xf numFmtId="164" fontId="12" fillId="0" borderId="3" xfId="0" applyNumberFormat="1" applyFont="1" applyFill="1" applyBorder="1" applyAlignment="1">
      <alignment horizontal="center" textRotation="90" wrapText="1"/>
    </xf>
    <xf numFmtId="164" fontId="12" fillId="0" borderId="6" xfId="0" applyNumberFormat="1" applyFont="1" applyFill="1" applyBorder="1" applyAlignment="1">
      <alignment horizontal="center" textRotation="90" wrapText="1"/>
    </xf>
    <xf numFmtId="164" fontId="12" fillId="0" borderId="7" xfId="0" applyNumberFormat="1" applyFont="1" applyFill="1" applyBorder="1" applyAlignment="1">
      <alignment horizontal="center" textRotation="90" wrapText="1"/>
    </xf>
    <xf numFmtId="0" fontId="9" fillId="9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/>
    <xf numFmtId="0" fontId="12" fillId="0" borderId="10" xfId="0" applyFont="1" applyFill="1" applyBorder="1" applyAlignment="1">
      <alignment horizontal="center" textRotation="90" wrapText="1"/>
    </xf>
    <xf numFmtId="0" fontId="12" fillId="0" borderId="11" xfId="0" applyFont="1" applyFill="1" applyBorder="1" applyAlignment="1">
      <alignment horizontal="center" textRotation="90" wrapText="1"/>
    </xf>
    <xf numFmtId="0" fontId="12" fillId="0" borderId="13" xfId="0" applyFont="1" applyFill="1" applyBorder="1" applyAlignment="1">
      <alignment horizontal="center" textRotation="90" wrapText="1"/>
    </xf>
    <xf numFmtId="0" fontId="13" fillId="0" borderId="3" xfId="0" applyFont="1" applyFill="1" applyBorder="1" applyAlignment="1">
      <alignment horizontal="center" textRotation="87"/>
    </xf>
    <xf numFmtId="0" fontId="13" fillId="0" borderId="7" xfId="0" applyFont="1" applyFill="1" applyBorder="1" applyAlignment="1">
      <alignment horizontal="center" textRotation="87"/>
    </xf>
    <xf numFmtId="0" fontId="19" fillId="0" borderId="3" xfId="0" applyFont="1" applyFill="1" applyBorder="1" applyAlignment="1">
      <alignment horizontal="center" textRotation="90" wrapText="1"/>
    </xf>
    <xf numFmtId="0" fontId="19" fillId="0" borderId="6" xfId="0" applyFont="1" applyFill="1" applyBorder="1" applyAlignment="1">
      <alignment horizontal="center" textRotation="90" wrapText="1"/>
    </xf>
    <xf numFmtId="0" fontId="19" fillId="0" borderId="7" xfId="0" applyFont="1" applyFill="1" applyBorder="1" applyAlignment="1">
      <alignment horizontal="center" textRotation="90" wrapText="1"/>
    </xf>
    <xf numFmtId="0" fontId="12" fillId="0" borderId="3" xfId="0" applyFont="1" applyFill="1" applyBorder="1" applyAlignment="1">
      <alignment horizontal="center" textRotation="90" wrapText="1"/>
    </xf>
    <xf numFmtId="0" fontId="12" fillId="0" borderId="6" xfId="0" applyFont="1" applyFill="1" applyBorder="1" applyAlignment="1">
      <alignment horizontal="center" textRotation="90" wrapText="1"/>
    </xf>
    <xf numFmtId="0" fontId="12" fillId="0" borderId="7" xfId="0" applyFont="1" applyFill="1" applyBorder="1" applyAlignment="1">
      <alignment horizontal="center" textRotation="90" wrapText="1"/>
    </xf>
    <xf numFmtId="0" fontId="12" fillId="0" borderId="1" xfId="0" applyFont="1" applyFill="1" applyBorder="1" applyAlignment="1">
      <alignment horizontal="left"/>
    </xf>
    <xf numFmtId="0" fontId="40" fillId="9" borderId="1" xfId="0" applyFont="1" applyFill="1" applyBorder="1" applyAlignment="1">
      <alignment horizontal="left"/>
    </xf>
    <xf numFmtId="0" fontId="22" fillId="9" borderId="1" xfId="0" applyFont="1" applyFill="1" applyBorder="1" applyAlignment="1"/>
    <xf numFmtId="0" fontId="40" fillId="9" borderId="5" xfId="0" applyFont="1" applyFill="1" applyBorder="1" applyAlignment="1">
      <alignment horizontal="left"/>
    </xf>
    <xf numFmtId="0" fontId="22" fillId="9" borderId="4" xfId="0" applyFont="1" applyFill="1" applyBorder="1" applyAlignment="1">
      <alignment horizontal="left"/>
    </xf>
    <xf numFmtId="0" fontId="8" fillId="9" borderId="5" xfId="0" applyFont="1" applyFill="1" applyBorder="1" applyAlignment="1"/>
    <xf numFmtId="0" fontId="11" fillId="9" borderId="1" xfId="2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/>
    </xf>
    <xf numFmtId="0" fontId="8" fillId="9" borderId="2" xfId="0" applyFont="1" applyFill="1" applyBorder="1" applyAlignment="1">
      <alignment horizontal="left"/>
    </xf>
    <xf numFmtId="0" fontId="8" fillId="9" borderId="4" xfId="0" applyFont="1" applyFill="1" applyBorder="1" applyAlignment="1">
      <alignment horizontal="left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164" fontId="12" fillId="0" borderId="3" xfId="0" applyNumberFormat="1" applyFont="1" applyFill="1" applyBorder="1" applyAlignment="1">
      <alignment horizontal="center" textRotation="90"/>
    </xf>
    <xf numFmtId="164" fontId="12" fillId="0" borderId="6" xfId="0" applyNumberFormat="1" applyFont="1" applyFill="1" applyBorder="1" applyAlignment="1">
      <alignment horizontal="center" textRotation="90"/>
    </xf>
    <xf numFmtId="164" fontId="12" fillId="0" borderId="7" xfId="0" applyNumberFormat="1" applyFont="1" applyFill="1" applyBorder="1" applyAlignment="1">
      <alignment horizontal="center" textRotation="90"/>
    </xf>
    <xf numFmtId="0" fontId="13" fillId="0" borderId="1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textRotation="90"/>
    </xf>
    <xf numFmtId="0" fontId="27" fillId="0" borderId="1" xfId="0" applyFont="1" applyBorder="1"/>
    <xf numFmtId="164" fontId="2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textRotation="90" wrapText="1"/>
    </xf>
    <xf numFmtId="0" fontId="2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textRotation="90"/>
    </xf>
    <xf numFmtId="164" fontId="27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/>
    </xf>
    <xf numFmtId="0" fontId="2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 textRotation="90"/>
    </xf>
    <xf numFmtId="0" fontId="50" fillId="0" borderId="1" xfId="0" applyFont="1" applyFill="1" applyBorder="1" applyAlignment="1">
      <alignment horizontal="center" vertical="center" textRotation="90"/>
    </xf>
    <xf numFmtId="0" fontId="29" fillId="0" borderId="1" xfId="0" applyFont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35" fillId="7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left"/>
    </xf>
    <xf numFmtId="0" fontId="29" fillId="7" borderId="1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left"/>
    </xf>
    <xf numFmtId="0" fontId="38" fillId="7" borderId="1" xfId="0" applyFont="1" applyFill="1" applyBorder="1" applyAlignment="1">
      <alignment horizontal="left"/>
    </xf>
    <xf numFmtId="0" fontId="31" fillId="7" borderId="1" xfId="0" applyFont="1" applyFill="1" applyBorder="1" applyAlignment="1">
      <alignment horizontal="center"/>
    </xf>
    <xf numFmtId="0" fontId="34" fillId="7" borderId="1" xfId="0" applyFont="1" applyFill="1" applyBorder="1" applyAlignment="1">
      <alignment horizontal="center" vertical="center" wrapText="1"/>
    </xf>
    <xf numFmtId="164" fontId="31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164" fontId="37" fillId="7" borderId="1" xfId="0" applyNumberFormat="1" applyFont="1" applyFill="1" applyBorder="1" applyAlignment="1">
      <alignment horizontal="center" vertical="center"/>
    </xf>
    <xf numFmtId="1" fontId="31" fillId="7" borderId="1" xfId="0" applyNumberFormat="1" applyFont="1" applyFill="1" applyBorder="1" applyAlignment="1">
      <alignment horizontal="center" vertical="center"/>
    </xf>
    <xf numFmtId="9" fontId="34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left" wrapText="1"/>
    </xf>
    <xf numFmtId="164" fontId="31" fillId="7" borderId="1" xfId="0" applyNumberFormat="1" applyFont="1" applyFill="1" applyBorder="1" applyAlignment="1">
      <alignment horizontal="center" vertical="center" wrapText="1"/>
    </xf>
    <xf numFmtId="0" fontId="11" fillId="0" borderId="5" xfId="2" applyFont="1" applyFill="1" applyBorder="1" applyAlignment="1">
      <alignment horizontal="center"/>
    </xf>
    <xf numFmtId="0" fontId="11" fillId="0" borderId="4" xfId="2" applyFont="1" applyFill="1" applyBorder="1" applyAlignment="1">
      <alignment horizontal="center"/>
    </xf>
    <xf numFmtId="164" fontId="34" fillId="7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5" fillId="0" borderId="3" xfId="0" applyFont="1" applyBorder="1" applyAlignment="1">
      <alignment horizontal="center" textRotation="90" wrapText="1"/>
    </xf>
    <xf numFmtId="0" fontId="5" fillId="0" borderId="6" xfId="0" applyFont="1" applyBorder="1" applyAlignment="1">
      <alignment horizontal="center" textRotation="90" wrapText="1"/>
    </xf>
    <xf numFmtId="0" fontId="42" fillId="0" borderId="5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9" borderId="5" xfId="0" applyFont="1" applyFill="1" applyBorder="1" applyAlignment="1">
      <alignment horizontal="center"/>
    </xf>
    <xf numFmtId="0" fontId="42" fillId="9" borderId="2" xfId="0" applyFont="1" applyFill="1" applyBorder="1" applyAlignment="1">
      <alignment horizontal="center"/>
    </xf>
    <xf numFmtId="0" fontId="42" fillId="9" borderId="4" xfId="0" applyFont="1" applyFill="1" applyBorder="1" applyAlignment="1">
      <alignment horizontal="center"/>
    </xf>
    <xf numFmtId="0" fontId="27" fillId="0" borderId="3" xfId="0" applyFont="1" applyBorder="1" applyAlignment="1">
      <alignment horizontal="center" textRotation="90" wrapText="1"/>
    </xf>
    <xf numFmtId="0" fontId="27" fillId="0" borderId="6" xfId="0" applyFont="1" applyBorder="1" applyAlignment="1">
      <alignment horizontal="center" textRotation="90" wrapText="1"/>
    </xf>
    <xf numFmtId="0" fontId="27" fillId="0" borderId="7" xfId="0" applyFont="1" applyBorder="1" applyAlignment="1">
      <alignment horizontal="center" textRotation="90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0" borderId="3" xfId="0" applyFont="1" applyBorder="1" applyAlignment="1">
      <alignment horizontal="center" textRotation="90"/>
    </xf>
    <xf numFmtId="0" fontId="27" fillId="0" borderId="6" xfId="0" applyFont="1" applyBorder="1" applyAlignment="1">
      <alignment horizontal="center" textRotation="90"/>
    </xf>
    <xf numFmtId="0" fontId="27" fillId="0" borderId="7" xfId="0" applyFont="1" applyBorder="1" applyAlignment="1">
      <alignment horizontal="center" textRotation="90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textRotation="90"/>
    </xf>
    <xf numFmtId="0" fontId="5" fillId="0" borderId="6" xfId="0" applyFont="1" applyBorder="1" applyAlignment="1">
      <alignment horizontal="center" textRotation="90"/>
    </xf>
    <xf numFmtId="0" fontId="5" fillId="0" borderId="10" xfId="0" applyFont="1" applyBorder="1" applyAlignment="1">
      <alignment horizontal="center" textRotation="90" wrapText="1"/>
    </xf>
    <xf numFmtId="0" fontId="5" fillId="0" borderId="11" xfId="0" applyFont="1" applyBorder="1" applyAlignment="1">
      <alignment horizontal="center" textRotation="90" wrapText="1"/>
    </xf>
    <xf numFmtId="0" fontId="27" fillId="0" borderId="3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3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164" fontId="11" fillId="7" borderId="10" xfId="0" applyNumberFormat="1" applyFont="1" applyFill="1" applyBorder="1" applyAlignment="1">
      <alignment horizontal="center" vertical="center" wrapText="1"/>
    </xf>
    <xf numFmtId="164" fontId="11" fillId="7" borderId="8" xfId="0" applyNumberFormat="1" applyFont="1" applyFill="1" applyBorder="1" applyAlignment="1">
      <alignment horizontal="center" vertical="center" wrapText="1"/>
    </xf>
    <xf numFmtId="164" fontId="11" fillId="7" borderId="13" xfId="0" applyNumberFormat="1" applyFont="1" applyFill="1" applyBorder="1" applyAlignment="1">
      <alignment horizontal="center" vertical="center" wrapText="1"/>
    </xf>
    <xf numFmtId="164" fontId="11" fillId="7" borderId="14" xfId="0" applyNumberFormat="1" applyFont="1" applyFill="1" applyBorder="1" applyAlignment="1">
      <alignment horizontal="center" vertical="center" wrapText="1"/>
    </xf>
    <xf numFmtId="164" fontId="11" fillId="7" borderId="3" xfId="0" applyNumberFormat="1" applyFont="1" applyFill="1" applyBorder="1" applyAlignment="1">
      <alignment horizontal="center" vertical="center"/>
    </xf>
    <xf numFmtId="164" fontId="11" fillId="7" borderId="7" xfId="0" applyNumberFormat="1" applyFont="1" applyFill="1" applyBorder="1" applyAlignment="1">
      <alignment horizontal="center" vertical="center"/>
    </xf>
    <xf numFmtId="1" fontId="11" fillId="7" borderId="3" xfId="0" applyNumberFormat="1" applyFont="1" applyFill="1" applyBorder="1" applyAlignment="1">
      <alignment horizontal="center" vertical="center"/>
    </xf>
    <xf numFmtId="1" fontId="11" fillId="7" borderId="7" xfId="0" applyNumberFormat="1" applyFont="1" applyFill="1" applyBorder="1" applyAlignment="1">
      <alignment horizontal="center" vertical="center"/>
    </xf>
    <xf numFmtId="164" fontId="45" fillId="7" borderId="3" xfId="0" applyNumberFormat="1" applyFont="1" applyFill="1" applyBorder="1" applyAlignment="1">
      <alignment horizontal="center" vertical="center"/>
    </xf>
    <xf numFmtId="164" fontId="45" fillId="7" borderId="7" xfId="0" applyNumberFormat="1" applyFont="1" applyFill="1" applyBorder="1" applyAlignment="1">
      <alignment horizontal="center" vertical="center"/>
    </xf>
    <xf numFmtId="164" fontId="41" fillId="7" borderId="10" xfId="0" applyNumberFormat="1" applyFont="1" applyFill="1" applyBorder="1" applyAlignment="1">
      <alignment horizontal="center" vertical="center" wrapText="1"/>
    </xf>
    <xf numFmtId="164" fontId="41" fillId="7" borderId="8" xfId="0" applyNumberFormat="1" applyFont="1" applyFill="1" applyBorder="1" applyAlignment="1">
      <alignment horizontal="center" vertical="center" wrapText="1"/>
    </xf>
    <xf numFmtId="164" fontId="41" fillId="7" borderId="13" xfId="0" applyNumberFormat="1" applyFont="1" applyFill="1" applyBorder="1" applyAlignment="1">
      <alignment horizontal="center" vertical="center" wrapText="1"/>
    </xf>
    <xf numFmtId="164" fontId="41" fillId="7" borderId="14" xfId="0" applyNumberFormat="1" applyFont="1" applyFill="1" applyBorder="1" applyAlignment="1">
      <alignment horizontal="center" vertical="center" wrapText="1"/>
    </xf>
    <xf numFmtId="164" fontId="41" fillId="7" borderId="5" xfId="0" applyNumberFormat="1" applyFont="1" applyFill="1" applyBorder="1" applyAlignment="1">
      <alignment horizontal="center" vertical="center" wrapText="1"/>
    </xf>
    <xf numFmtId="164" fontId="41" fillId="7" borderId="4" xfId="0" applyNumberFormat="1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center" vertical="center" wrapText="1"/>
    </xf>
    <xf numFmtId="0" fontId="41" fillId="7" borderId="4" xfId="0" applyFont="1" applyFill="1" applyBorder="1" applyAlignment="1">
      <alignment horizontal="center" vertical="center" wrapText="1"/>
    </xf>
    <xf numFmtId="9" fontId="41" fillId="7" borderId="10" xfId="0" applyNumberFormat="1" applyFont="1" applyFill="1" applyBorder="1" applyAlignment="1">
      <alignment horizontal="center" vertical="center" wrapText="1"/>
    </xf>
    <xf numFmtId="9" fontId="41" fillId="7" borderId="8" xfId="0" applyNumberFormat="1" applyFont="1" applyFill="1" applyBorder="1" applyAlignment="1">
      <alignment horizontal="center" vertical="center" wrapText="1"/>
    </xf>
    <xf numFmtId="9" fontId="41" fillId="7" borderId="13" xfId="0" applyNumberFormat="1" applyFont="1" applyFill="1" applyBorder="1" applyAlignment="1">
      <alignment horizontal="center" vertical="center" wrapText="1"/>
    </xf>
    <xf numFmtId="9" fontId="41" fillId="7" borderId="14" xfId="0" applyNumberFormat="1" applyFont="1" applyFill="1" applyBorder="1" applyAlignment="1">
      <alignment horizontal="center" vertical="center" wrapText="1"/>
    </xf>
    <xf numFmtId="9" fontId="41" fillId="7" borderId="5" xfId="0" applyNumberFormat="1" applyFont="1" applyFill="1" applyBorder="1" applyAlignment="1">
      <alignment horizontal="center" vertical="center" wrapText="1"/>
    </xf>
    <xf numFmtId="9" fontId="41" fillId="7" borderId="4" xfId="0" applyNumberFormat="1" applyFont="1" applyFill="1" applyBorder="1" applyAlignment="1">
      <alignment horizontal="center" vertical="center" wrapText="1"/>
    </xf>
    <xf numFmtId="164" fontId="11" fillId="7" borderId="5" xfId="0" applyNumberFormat="1" applyFont="1" applyFill="1" applyBorder="1" applyAlignment="1">
      <alignment horizontal="center" vertical="center" wrapText="1"/>
    </xf>
    <xf numFmtId="164" fontId="11" fillId="7" borderId="4" xfId="0" applyNumberFormat="1" applyFont="1" applyFill="1" applyBorder="1" applyAlignment="1">
      <alignment horizontal="center" vertical="center" wrapText="1"/>
    </xf>
    <xf numFmtId="0" fontId="35" fillId="7" borderId="5" xfId="0" applyFont="1" applyFill="1" applyBorder="1" applyAlignment="1">
      <alignment horizontal="center"/>
    </xf>
    <xf numFmtId="0" fontId="35" fillId="7" borderId="4" xfId="0" applyFont="1" applyFill="1" applyBorder="1" applyAlignment="1">
      <alignment horizontal="center"/>
    </xf>
    <xf numFmtId="0" fontId="35" fillId="7" borderId="3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35" fillId="7" borderId="10" xfId="0" applyFont="1" applyFill="1" applyBorder="1" applyAlignment="1">
      <alignment horizontal="center" vertical="center" wrapText="1"/>
    </xf>
    <xf numFmtId="0" fontId="35" fillId="7" borderId="8" xfId="0" applyFont="1" applyFill="1" applyBorder="1" applyAlignment="1">
      <alignment horizontal="center" vertical="center" wrapText="1"/>
    </xf>
    <xf numFmtId="0" fontId="35" fillId="7" borderId="11" xfId="0" applyFont="1" applyFill="1" applyBorder="1" applyAlignment="1">
      <alignment horizontal="center" vertical="center" wrapText="1"/>
    </xf>
    <xf numFmtId="0" fontId="35" fillId="7" borderId="12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5" fillId="7" borderId="14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textRotation="90" wrapText="1"/>
    </xf>
  </cellXfs>
  <cellStyles count="3">
    <cellStyle name="20% - akcent 4" xfId="1" builtinId="42"/>
    <cellStyle name="Akcent 1" xfId="2" builtinId="29"/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2:T266"/>
  <sheetViews>
    <sheetView showGridLines="0" tabSelected="1" workbookViewId="0"/>
  </sheetViews>
  <sheetFormatPr defaultColWidth="0" defaultRowHeight="12"/>
  <cols>
    <col min="1" max="1" width="3.140625" style="16" customWidth="1"/>
    <col min="2" max="2" width="40.85546875" style="17" customWidth="1"/>
    <col min="3" max="3" width="6" style="17" customWidth="1"/>
    <col min="4" max="4" width="7.5703125" style="18" customWidth="1"/>
    <col min="5" max="5" width="8.85546875" style="18" customWidth="1"/>
    <col min="6" max="6" width="5.42578125" style="18" customWidth="1"/>
    <col min="7" max="7" width="5.28515625" style="18" customWidth="1"/>
    <col min="8" max="8" width="4.140625" style="17" customWidth="1"/>
    <col min="9" max="9" width="6.28515625" style="17" customWidth="1"/>
    <col min="10" max="10" width="9.85546875" style="17" customWidth="1"/>
    <col min="11" max="11" width="5.28515625" style="17" customWidth="1"/>
    <col min="12" max="12" width="5.42578125" style="17" customWidth="1"/>
    <col min="13" max="13" width="5.7109375" style="24" customWidth="1"/>
    <col min="14" max="14" width="5.42578125" style="181" customWidth="1"/>
    <col min="15" max="15" width="5.5703125" style="181" customWidth="1"/>
    <col min="16" max="16" width="4.5703125" style="19" customWidth="1"/>
    <col min="17" max="17" width="6" style="19" customWidth="1"/>
    <col min="18" max="18" width="4.42578125" style="17" customWidth="1"/>
    <col min="19" max="19" width="3.85546875" style="17" customWidth="1"/>
    <col min="20" max="20" width="3.28515625" style="17" customWidth="1"/>
    <col min="21" max="16384" width="0" style="17" hidden="1"/>
  </cols>
  <sheetData>
    <row r="2" spans="1:20">
      <c r="A2" s="299" t="s">
        <v>32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</row>
    <row r="3" spans="1:20">
      <c r="A3" s="299" t="s">
        <v>33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0"/>
    </row>
    <row r="4" spans="1:20">
      <c r="A4" s="21"/>
      <c r="B4" s="20"/>
      <c r="C4" s="20"/>
      <c r="D4" s="22"/>
      <c r="E4" s="22"/>
      <c r="F4" s="22"/>
      <c r="G4" s="22"/>
      <c r="H4" s="20"/>
      <c r="I4" s="20"/>
      <c r="J4" s="20"/>
      <c r="K4" s="20"/>
      <c r="L4" s="20"/>
      <c r="M4" s="60"/>
      <c r="N4" s="180"/>
      <c r="O4" s="180"/>
      <c r="P4" s="20"/>
      <c r="Q4" s="20"/>
    </row>
    <row r="5" spans="1:20">
      <c r="A5" s="16" t="s">
        <v>185</v>
      </c>
      <c r="C5" s="16"/>
      <c r="D5" s="23"/>
      <c r="E5" s="23"/>
      <c r="F5" s="23"/>
      <c r="G5" s="23"/>
      <c r="H5" s="19"/>
      <c r="I5" s="19"/>
      <c r="J5" s="19"/>
      <c r="K5" s="19"/>
      <c r="L5" s="19"/>
      <c r="M5" s="60"/>
      <c r="N5" s="180"/>
      <c r="O5" s="180"/>
    </row>
    <row r="6" spans="1:20">
      <c r="A6" s="17" t="s">
        <v>189</v>
      </c>
    </row>
    <row r="7" spans="1:20">
      <c r="A7" s="17" t="s">
        <v>186</v>
      </c>
    </row>
    <row r="8" spans="1:20">
      <c r="A8" s="17" t="s">
        <v>187</v>
      </c>
    </row>
    <row r="9" spans="1:20">
      <c r="A9" s="17" t="s">
        <v>188</v>
      </c>
    </row>
    <row r="10" spans="1:20" ht="13.15" customHeight="1">
      <c r="A10" s="16" t="s">
        <v>277</v>
      </c>
    </row>
    <row r="11" spans="1:20" ht="13.15" customHeight="1">
      <c r="B11" s="24"/>
      <c r="C11" s="24"/>
      <c r="G11" s="25"/>
    </row>
    <row r="12" spans="1:20" ht="12" customHeight="1">
      <c r="A12" s="288" t="s">
        <v>0</v>
      </c>
      <c r="B12" s="305" t="s">
        <v>56</v>
      </c>
      <c r="C12" s="306" t="s">
        <v>178</v>
      </c>
      <c r="D12" s="301" t="s">
        <v>22</v>
      </c>
      <c r="E12" s="301"/>
      <c r="F12" s="301"/>
      <c r="G12" s="271" t="s">
        <v>53</v>
      </c>
      <c r="H12" s="285" t="s">
        <v>54</v>
      </c>
      <c r="I12" s="285" t="s">
        <v>55</v>
      </c>
      <c r="J12" s="261" t="s">
        <v>24</v>
      </c>
      <c r="K12" s="262"/>
      <c r="L12" s="262"/>
      <c r="M12" s="262"/>
      <c r="N12" s="262"/>
      <c r="O12" s="262"/>
      <c r="P12" s="262"/>
      <c r="Q12" s="262"/>
      <c r="R12" s="249" t="s">
        <v>278</v>
      </c>
      <c r="S12" s="252" t="s">
        <v>279</v>
      </c>
      <c r="T12" s="253"/>
    </row>
    <row r="13" spans="1:20" ht="24" customHeight="1">
      <c r="A13" s="288"/>
      <c r="B13" s="305"/>
      <c r="C13" s="307"/>
      <c r="D13" s="302" t="s">
        <v>1</v>
      </c>
      <c r="E13" s="271" t="s">
        <v>51</v>
      </c>
      <c r="F13" s="271" t="s">
        <v>52</v>
      </c>
      <c r="G13" s="272"/>
      <c r="H13" s="286"/>
      <c r="I13" s="286"/>
      <c r="J13" s="285" t="s">
        <v>147</v>
      </c>
      <c r="K13" s="282" t="s">
        <v>181</v>
      </c>
      <c r="L13" s="263" t="s">
        <v>51</v>
      </c>
      <c r="M13" s="264"/>
      <c r="N13" s="264"/>
      <c r="O13" s="264"/>
      <c r="P13" s="265"/>
      <c r="Q13" s="277" t="s">
        <v>52</v>
      </c>
      <c r="R13" s="250"/>
      <c r="S13" s="254"/>
      <c r="T13" s="255"/>
    </row>
    <row r="14" spans="1:20" ht="17.25" customHeight="1">
      <c r="A14" s="288"/>
      <c r="B14" s="305"/>
      <c r="C14" s="307"/>
      <c r="D14" s="303"/>
      <c r="E14" s="272"/>
      <c r="F14" s="272"/>
      <c r="G14" s="272"/>
      <c r="H14" s="286"/>
      <c r="I14" s="286"/>
      <c r="J14" s="286"/>
      <c r="K14" s="283"/>
      <c r="L14" s="266" t="s">
        <v>1</v>
      </c>
      <c r="M14" s="125" t="s">
        <v>25</v>
      </c>
      <c r="N14" s="182"/>
      <c r="O14" s="182"/>
      <c r="P14" s="266" t="s">
        <v>23</v>
      </c>
      <c r="Q14" s="278"/>
      <c r="R14" s="250"/>
      <c r="S14" s="249" t="s">
        <v>280</v>
      </c>
      <c r="T14" s="249" t="s">
        <v>276</v>
      </c>
    </row>
    <row r="15" spans="1:20" ht="11.25" customHeight="1">
      <c r="A15" s="288"/>
      <c r="B15" s="305"/>
      <c r="C15" s="307"/>
      <c r="D15" s="303"/>
      <c r="E15" s="272"/>
      <c r="F15" s="272"/>
      <c r="G15" s="272"/>
      <c r="H15" s="286"/>
      <c r="I15" s="286"/>
      <c r="J15" s="286"/>
      <c r="K15" s="283"/>
      <c r="L15" s="267"/>
      <c r="M15" s="280" t="s">
        <v>145</v>
      </c>
      <c r="N15" s="269" t="s">
        <v>15</v>
      </c>
      <c r="O15" s="269" t="s">
        <v>30</v>
      </c>
      <c r="P15" s="267"/>
      <c r="Q15" s="278"/>
      <c r="R15" s="250"/>
      <c r="S15" s="250"/>
      <c r="T15" s="250"/>
    </row>
    <row r="16" spans="1:20" ht="47.25" customHeight="1">
      <c r="A16" s="288"/>
      <c r="B16" s="305"/>
      <c r="C16" s="308"/>
      <c r="D16" s="304"/>
      <c r="E16" s="273"/>
      <c r="F16" s="273"/>
      <c r="G16" s="273"/>
      <c r="H16" s="287"/>
      <c r="I16" s="287"/>
      <c r="J16" s="287"/>
      <c r="K16" s="284"/>
      <c r="L16" s="268"/>
      <c r="M16" s="281"/>
      <c r="N16" s="270"/>
      <c r="O16" s="270"/>
      <c r="P16" s="268"/>
      <c r="Q16" s="279"/>
      <c r="R16" s="251"/>
      <c r="S16" s="251"/>
      <c r="T16" s="251"/>
    </row>
    <row r="17" spans="1:20">
      <c r="A17" s="26"/>
      <c r="B17" s="27" t="s">
        <v>21</v>
      </c>
      <c r="C17" s="27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8"/>
      <c r="R17" s="15"/>
      <c r="S17" s="15"/>
      <c r="T17" s="15"/>
    </row>
    <row r="18" spans="1:20">
      <c r="A18" s="26"/>
      <c r="B18" s="275" t="s">
        <v>34</v>
      </c>
      <c r="C18" s="275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8"/>
      <c r="R18" s="15"/>
      <c r="S18" s="15"/>
      <c r="T18" s="15"/>
    </row>
    <row r="19" spans="1:20">
      <c r="A19" s="274" t="s">
        <v>44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06"/>
      <c r="R19" s="15"/>
      <c r="S19" s="15"/>
      <c r="T19" s="15"/>
    </row>
    <row r="20" spans="1:20">
      <c r="A20" s="207" t="s">
        <v>7</v>
      </c>
      <c r="B20" s="257" t="s">
        <v>5</v>
      </c>
      <c r="C20" s="258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60"/>
      <c r="Q20" s="206"/>
      <c r="R20" s="15"/>
      <c r="S20" s="15"/>
      <c r="T20" s="15"/>
    </row>
    <row r="21" spans="1:20" s="130" customFormat="1">
      <c r="A21" s="208">
        <v>1</v>
      </c>
      <c r="B21" s="191" t="s">
        <v>3</v>
      </c>
      <c r="C21" s="191" t="s">
        <v>178</v>
      </c>
      <c r="D21" s="209">
        <f>E21+F21</f>
        <v>2</v>
      </c>
      <c r="E21" s="209">
        <v>1.2</v>
      </c>
      <c r="F21" s="209">
        <v>0.8</v>
      </c>
      <c r="G21" s="209"/>
      <c r="H21" s="210" t="s">
        <v>40</v>
      </c>
      <c r="I21" s="210" t="s">
        <v>16</v>
      </c>
      <c r="J21" s="210">
        <f>L21+Q21</f>
        <v>52</v>
      </c>
      <c r="K21" s="210"/>
      <c r="L21" s="210">
        <f>M21+P21</f>
        <v>32</v>
      </c>
      <c r="M21" s="211">
        <f>N21+O21</f>
        <v>30</v>
      </c>
      <c r="N21" s="211"/>
      <c r="O21" s="211">
        <v>30</v>
      </c>
      <c r="P21" s="210">
        <v>2</v>
      </c>
      <c r="Q21" s="210">
        <v>20</v>
      </c>
      <c r="R21" s="189">
        <f>J21/D21</f>
        <v>26</v>
      </c>
      <c r="S21" s="15">
        <v>55</v>
      </c>
      <c r="T21" s="15">
        <v>45</v>
      </c>
    </row>
    <row r="22" spans="1:20">
      <c r="A22" s="208">
        <v>2</v>
      </c>
      <c r="B22" s="191" t="s">
        <v>35</v>
      </c>
      <c r="C22" s="191"/>
      <c r="D22" s="209">
        <f>E22+F22</f>
        <v>2</v>
      </c>
      <c r="E22" s="209">
        <v>1.2</v>
      </c>
      <c r="F22" s="209">
        <v>0.8</v>
      </c>
      <c r="G22" s="209"/>
      <c r="H22" s="210" t="s">
        <v>40</v>
      </c>
      <c r="I22" s="210" t="s">
        <v>20</v>
      </c>
      <c r="J22" s="210">
        <f>L22+Q22</f>
        <v>52</v>
      </c>
      <c r="K22" s="210"/>
      <c r="L22" s="210">
        <f>M22+P22</f>
        <v>32</v>
      </c>
      <c r="M22" s="211">
        <f>N22+O22</f>
        <v>30</v>
      </c>
      <c r="N22" s="211">
        <v>30</v>
      </c>
      <c r="O22" s="211"/>
      <c r="P22" s="210">
        <v>2</v>
      </c>
      <c r="Q22" s="210">
        <v>20</v>
      </c>
      <c r="R22" s="189">
        <f t="shared" ref="R22:R85" si="0">J22/D22</f>
        <v>26</v>
      </c>
      <c r="S22" s="15">
        <v>50</v>
      </c>
      <c r="T22" s="15">
        <v>50</v>
      </c>
    </row>
    <row r="23" spans="1:20">
      <c r="A23" s="256" t="s">
        <v>31</v>
      </c>
      <c r="B23" s="256"/>
      <c r="C23" s="212"/>
      <c r="D23" s="193">
        <f>SUM(D21:D22)</f>
        <v>4</v>
      </c>
      <c r="E23" s="193">
        <f>SUM(E21:E22)</f>
        <v>2.4</v>
      </c>
      <c r="F23" s="193">
        <f>SUM(F21:F22)</f>
        <v>1.6</v>
      </c>
      <c r="G23" s="193"/>
      <c r="H23" s="206" t="s">
        <v>29</v>
      </c>
      <c r="I23" s="206" t="s">
        <v>29</v>
      </c>
      <c r="J23" s="206">
        <f>SUM(J21:J22)</f>
        <v>104</v>
      </c>
      <c r="K23" s="206"/>
      <c r="L23" s="206">
        <f t="shared" ref="L23:Q23" si="1">SUM(L21:L22)</f>
        <v>64</v>
      </c>
      <c r="M23" s="213">
        <f t="shared" si="1"/>
        <v>60</v>
      </c>
      <c r="N23" s="211">
        <f t="shared" si="1"/>
        <v>30</v>
      </c>
      <c r="O23" s="211">
        <f t="shared" si="1"/>
        <v>30</v>
      </c>
      <c r="P23" s="206">
        <f t="shared" si="1"/>
        <v>4</v>
      </c>
      <c r="Q23" s="206">
        <f t="shared" si="1"/>
        <v>40</v>
      </c>
      <c r="R23" s="189"/>
      <c r="S23" s="15"/>
      <c r="T23" s="15"/>
    </row>
    <row r="24" spans="1:20">
      <c r="A24" s="256" t="s">
        <v>183</v>
      </c>
      <c r="B24" s="256"/>
      <c r="C24" s="212"/>
      <c r="D24" s="193"/>
      <c r="E24" s="193"/>
      <c r="F24" s="193"/>
      <c r="G24" s="193"/>
      <c r="H24" s="206" t="s">
        <v>29</v>
      </c>
      <c r="I24" s="206" t="s">
        <v>29</v>
      </c>
      <c r="J24" s="206"/>
      <c r="K24" s="206"/>
      <c r="L24" s="206"/>
      <c r="M24" s="213"/>
      <c r="N24" s="211"/>
      <c r="O24" s="211"/>
      <c r="P24" s="206"/>
      <c r="Q24" s="206"/>
      <c r="R24" s="189"/>
      <c r="S24" s="15"/>
      <c r="T24" s="15"/>
    </row>
    <row r="25" spans="1:20">
      <c r="A25" s="256" t="s">
        <v>184</v>
      </c>
      <c r="B25" s="256"/>
      <c r="C25" s="212"/>
      <c r="D25" s="193">
        <f>D22</f>
        <v>2</v>
      </c>
      <c r="E25" s="193">
        <f t="shared" ref="E25:Q25" si="2">E22</f>
        <v>1.2</v>
      </c>
      <c r="F25" s="193">
        <f t="shared" si="2"/>
        <v>0.8</v>
      </c>
      <c r="G25" s="193"/>
      <c r="H25" s="193" t="s">
        <v>29</v>
      </c>
      <c r="I25" s="193" t="s">
        <v>29</v>
      </c>
      <c r="J25" s="193">
        <f t="shared" si="2"/>
        <v>52</v>
      </c>
      <c r="K25" s="193"/>
      <c r="L25" s="193">
        <f t="shared" si="2"/>
        <v>32</v>
      </c>
      <c r="M25" s="193">
        <f t="shared" si="2"/>
        <v>30</v>
      </c>
      <c r="N25" s="214">
        <f t="shared" si="2"/>
        <v>30</v>
      </c>
      <c r="O25" s="214"/>
      <c r="P25" s="193">
        <f t="shared" si="2"/>
        <v>2</v>
      </c>
      <c r="Q25" s="193">
        <f t="shared" si="2"/>
        <v>20</v>
      </c>
      <c r="R25" s="189"/>
      <c r="S25" s="15"/>
      <c r="T25" s="15"/>
    </row>
    <row r="26" spans="1:20">
      <c r="A26" s="207" t="s">
        <v>8</v>
      </c>
      <c r="B26" s="257" t="s">
        <v>6</v>
      </c>
      <c r="C26" s="258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60"/>
      <c r="Q26" s="206"/>
      <c r="R26" s="189"/>
      <c r="S26" s="15"/>
      <c r="T26" s="15"/>
    </row>
    <row r="27" spans="1:20">
      <c r="A27" s="215" t="s">
        <v>4</v>
      </c>
      <c r="B27" s="216" t="s">
        <v>36</v>
      </c>
      <c r="C27" s="216"/>
      <c r="D27" s="193">
        <f>E27+F27</f>
        <v>2</v>
      </c>
      <c r="E27" s="193">
        <v>1.2</v>
      </c>
      <c r="F27" s="193">
        <v>0.8</v>
      </c>
      <c r="G27" s="193"/>
      <c r="H27" s="206" t="s">
        <v>40</v>
      </c>
      <c r="I27" s="206" t="s">
        <v>16</v>
      </c>
      <c r="J27" s="206">
        <f>L27+Q27</f>
        <v>52</v>
      </c>
      <c r="K27" s="206"/>
      <c r="L27" s="206">
        <f>M27+P27</f>
        <v>32</v>
      </c>
      <c r="M27" s="213">
        <f>N27+O27</f>
        <v>30</v>
      </c>
      <c r="N27" s="217">
        <v>15</v>
      </c>
      <c r="O27" s="217">
        <v>15</v>
      </c>
      <c r="P27" s="206">
        <v>2</v>
      </c>
      <c r="Q27" s="210">
        <v>20</v>
      </c>
      <c r="R27" s="189">
        <f t="shared" si="0"/>
        <v>26</v>
      </c>
      <c r="S27" s="15">
        <v>30</v>
      </c>
      <c r="T27" s="15">
        <v>70</v>
      </c>
    </row>
    <row r="28" spans="1:20">
      <c r="A28" s="215" t="s">
        <v>60</v>
      </c>
      <c r="B28" s="216" t="s">
        <v>37</v>
      </c>
      <c r="C28" s="216"/>
      <c r="D28" s="193">
        <f t="shared" ref="D28:D31" si="3">E28+F28</f>
        <v>4</v>
      </c>
      <c r="E28" s="193">
        <v>2</v>
      </c>
      <c r="F28" s="193">
        <v>2</v>
      </c>
      <c r="G28" s="193"/>
      <c r="H28" s="206" t="s">
        <v>39</v>
      </c>
      <c r="I28" s="206" t="s">
        <v>16</v>
      </c>
      <c r="J28" s="206">
        <f>L28+Q28</f>
        <v>100</v>
      </c>
      <c r="K28" s="206"/>
      <c r="L28" s="206">
        <f>M28+P28</f>
        <v>50</v>
      </c>
      <c r="M28" s="213">
        <f>N28+O28</f>
        <v>45</v>
      </c>
      <c r="N28" s="217">
        <v>15</v>
      </c>
      <c r="O28" s="217">
        <v>30</v>
      </c>
      <c r="P28" s="206">
        <v>5</v>
      </c>
      <c r="Q28" s="206">
        <v>50</v>
      </c>
      <c r="R28" s="189">
        <f t="shared" si="0"/>
        <v>25</v>
      </c>
      <c r="S28" s="15">
        <v>40</v>
      </c>
      <c r="T28" s="15">
        <v>60</v>
      </c>
    </row>
    <row r="29" spans="1:20">
      <c r="A29" s="215" t="s">
        <v>61</v>
      </c>
      <c r="B29" s="216" t="s">
        <v>191</v>
      </c>
      <c r="C29" s="216"/>
      <c r="D29" s="193">
        <f t="shared" si="3"/>
        <v>4</v>
      </c>
      <c r="E29" s="193">
        <v>2</v>
      </c>
      <c r="F29" s="193">
        <v>2</v>
      </c>
      <c r="G29" s="193"/>
      <c r="H29" s="206" t="s">
        <v>40</v>
      </c>
      <c r="I29" s="206" t="s">
        <v>16</v>
      </c>
      <c r="J29" s="206">
        <f>L29+Q29</f>
        <v>100</v>
      </c>
      <c r="K29" s="206"/>
      <c r="L29" s="206">
        <f>M29+P29</f>
        <v>50</v>
      </c>
      <c r="M29" s="213">
        <f>N29+O29</f>
        <v>45</v>
      </c>
      <c r="N29" s="217">
        <v>15</v>
      </c>
      <c r="O29" s="217">
        <v>30</v>
      </c>
      <c r="P29" s="206">
        <v>5</v>
      </c>
      <c r="Q29" s="206">
        <v>50</v>
      </c>
      <c r="R29" s="189">
        <f t="shared" si="0"/>
        <v>25</v>
      </c>
      <c r="S29" s="15">
        <v>55</v>
      </c>
      <c r="T29" s="15">
        <v>45</v>
      </c>
    </row>
    <row r="30" spans="1:20">
      <c r="A30" s="215" t="s">
        <v>62</v>
      </c>
      <c r="B30" s="216" t="s">
        <v>38</v>
      </c>
      <c r="C30" s="216"/>
      <c r="D30" s="193">
        <f t="shared" si="3"/>
        <v>3.5</v>
      </c>
      <c r="E30" s="193">
        <v>1.8</v>
      </c>
      <c r="F30" s="193">
        <v>1.7</v>
      </c>
      <c r="G30" s="193"/>
      <c r="H30" s="206" t="s">
        <v>40</v>
      </c>
      <c r="I30" s="206" t="s">
        <v>16</v>
      </c>
      <c r="J30" s="206">
        <f>L30+Q30</f>
        <v>95</v>
      </c>
      <c r="K30" s="206"/>
      <c r="L30" s="206">
        <f>M30+P30</f>
        <v>50</v>
      </c>
      <c r="M30" s="213">
        <f>N30+O30</f>
        <v>45</v>
      </c>
      <c r="N30" s="217">
        <v>15</v>
      </c>
      <c r="O30" s="217">
        <v>30</v>
      </c>
      <c r="P30" s="206">
        <v>5</v>
      </c>
      <c r="Q30" s="206">
        <v>45</v>
      </c>
      <c r="R30" s="189">
        <f t="shared" si="0"/>
        <v>27.142857142857142</v>
      </c>
      <c r="S30" s="15">
        <v>55</v>
      </c>
      <c r="T30" s="15">
        <v>45</v>
      </c>
    </row>
    <row r="31" spans="1:20">
      <c r="A31" s="256" t="s">
        <v>31</v>
      </c>
      <c r="B31" s="256"/>
      <c r="C31" s="212"/>
      <c r="D31" s="193">
        <f t="shared" si="3"/>
        <v>13.5</v>
      </c>
      <c r="E31" s="193">
        <f>SUM(E27:E30)</f>
        <v>7</v>
      </c>
      <c r="F31" s="193">
        <f>SUM(F27:F30)</f>
        <v>6.5</v>
      </c>
      <c r="G31" s="193"/>
      <c r="H31" s="206" t="s">
        <v>29</v>
      </c>
      <c r="I31" s="206" t="s">
        <v>29</v>
      </c>
      <c r="J31" s="206">
        <f>L31+Q31</f>
        <v>347</v>
      </c>
      <c r="K31" s="206"/>
      <c r="L31" s="206">
        <f t="shared" ref="L31:O31" si="4">SUM(L27:L30)</f>
        <v>182</v>
      </c>
      <c r="M31" s="213">
        <f t="shared" si="4"/>
        <v>165</v>
      </c>
      <c r="N31" s="211">
        <f t="shared" si="4"/>
        <v>60</v>
      </c>
      <c r="O31" s="211">
        <f t="shared" si="4"/>
        <v>105</v>
      </c>
      <c r="P31" s="206">
        <f>SUM(P27:P30)</f>
        <v>17</v>
      </c>
      <c r="Q31" s="206">
        <f>SUM(Q27:Q30)</f>
        <v>165</v>
      </c>
      <c r="R31" s="189"/>
      <c r="S31" s="15"/>
      <c r="T31" s="15"/>
    </row>
    <row r="32" spans="1:20">
      <c r="A32" s="256" t="s">
        <v>183</v>
      </c>
      <c r="B32" s="256"/>
      <c r="C32" s="212"/>
      <c r="D32" s="193"/>
      <c r="E32" s="193"/>
      <c r="F32" s="193"/>
      <c r="G32" s="193"/>
      <c r="H32" s="206"/>
      <c r="I32" s="206"/>
      <c r="J32" s="206"/>
      <c r="K32" s="206"/>
      <c r="L32" s="206"/>
      <c r="M32" s="213"/>
      <c r="N32" s="211"/>
      <c r="O32" s="211"/>
      <c r="P32" s="206"/>
      <c r="Q32" s="206"/>
      <c r="R32" s="189"/>
      <c r="S32" s="15"/>
      <c r="T32" s="15"/>
    </row>
    <row r="33" spans="1:20">
      <c r="A33" s="256" t="s">
        <v>184</v>
      </c>
      <c r="B33" s="256"/>
      <c r="C33" s="212"/>
      <c r="D33" s="193"/>
      <c r="E33" s="193"/>
      <c r="F33" s="193"/>
      <c r="G33" s="193"/>
      <c r="H33" s="206" t="s">
        <v>29</v>
      </c>
      <c r="I33" s="206" t="s">
        <v>29</v>
      </c>
      <c r="J33" s="206"/>
      <c r="K33" s="206"/>
      <c r="L33" s="206"/>
      <c r="M33" s="213"/>
      <c r="N33" s="211"/>
      <c r="O33" s="211"/>
      <c r="P33" s="206"/>
      <c r="Q33" s="206"/>
      <c r="R33" s="189"/>
      <c r="S33" s="15"/>
      <c r="T33" s="15"/>
    </row>
    <row r="34" spans="1:20">
      <c r="A34" s="207" t="s">
        <v>10</v>
      </c>
      <c r="B34" s="257" t="s">
        <v>9</v>
      </c>
      <c r="C34" s="258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60"/>
      <c r="Q34" s="206"/>
      <c r="R34" s="189"/>
      <c r="S34" s="15"/>
      <c r="T34" s="15"/>
    </row>
    <row r="35" spans="1:20">
      <c r="A35" s="215" t="s">
        <v>4</v>
      </c>
      <c r="B35" s="216" t="s">
        <v>42</v>
      </c>
      <c r="C35" s="218" t="s">
        <v>178</v>
      </c>
      <c r="D35" s="193">
        <f>E35+F35</f>
        <v>4</v>
      </c>
      <c r="E35" s="219">
        <v>2</v>
      </c>
      <c r="F35" s="193">
        <v>2</v>
      </c>
      <c r="G35" s="193"/>
      <c r="H35" s="206" t="s">
        <v>39</v>
      </c>
      <c r="I35" s="206" t="s">
        <v>16</v>
      </c>
      <c r="J35" s="206">
        <f>L35+Q35</f>
        <v>100</v>
      </c>
      <c r="K35" s="193"/>
      <c r="L35" s="206">
        <f>M35+P35</f>
        <v>50</v>
      </c>
      <c r="M35" s="213">
        <f>N35+O35</f>
        <v>45</v>
      </c>
      <c r="N35" s="211">
        <v>15</v>
      </c>
      <c r="O35" s="211">
        <v>30</v>
      </c>
      <c r="P35" s="206">
        <v>5</v>
      </c>
      <c r="Q35" s="206">
        <v>50</v>
      </c>
      <c r="R35" s="189">
        <f t="shared" si="0"/>
        <v>25</v>
      </c>
      <c r="S35" s="15">
        <v>70</v>
      </c>
      <c r="T35" s="15">
        <v>30</v>
      </c>
    </row>
    <row r="36" spans="1:20">
      <c r="A36" s="215" t="s">
        <v>60</v>
      </c>
      <c r="B36" s="216" t="s">
        <v>43</v>
      </c>
      <c r="C36" s="218" t="s">
        <v>178</v>
      </c>
      <c r="D36" s="193">
        <f>E36+F36</f>
        <v>3.5</v>
      </c>
      <c r="E36" s="219">
        <v>1.8</v>
      </c>
      <c r="F36" s="193">
        <v>1.7</v>
      </c>
      <c r="G36" s="193"/>
      <c r="H36" s="206" t="s">
        <v>40</v>
      </c>
      <c r="I36" s="206" t="s">
        <v>16</v>
      </c>
      <c r="J36" s="206">
        <f>L36+Q36</f>
        <v>92</v>
      </c>
      <c r="K36" s="193"/>
      <c r="L36" s="206">
        <f>M36+P36</f>
        <v>47</v>
      </c>
      <c r="M36" s="213">
        <f>N36+O36</f>
        <v>45</v>
      </c>
      <c r="N36" s="211">
        <v>15</v>
      </c>
      <c r="O36" s="211">
        <v>30</v>
      </c>
      <c r="P36" s="206">
        <v>2</v>
      </c>
      <c r="Q36" s="206">
        <v>45</v>
      </c>
      <c r="R36" s="189">
        <f t="shared" si="0"/>
        <v>26.285714285714285</v>
      </c>
      <c r="S36" s="15">
        <v>55</v>
      </c>
      <c r="T36" s="15">
        <v>45</v>
      </c>
    </row>
    <row r="37" spans="1:20" s="57" customFormat="1">
      <c r="A37" s="215" t="s">
        <v>61</v>
      </c>
      <c r="B37" s="218" t="s">
        <v>69</v>
      </c>
      <c r="C37" s="218"/>
      <c r="D37" s="193">
        <f t="shared" ref="D37:D38" si="5">E37+F37</f>
        <v>3.5</v>
      </c>
      <c r="E37" s="220">
        <v>1.8</v>
      </c>
      <c r="F37" s="220">
        <v>1.7</v>
      </c>
      <c r="G37" s="193"/>
      <c r="H37" s="206" t="s">
        <v>40</v>
      </c>
      <c r="I37" s="206" t="s">
        <v>16</v>
      </c>
      <c r="J37" s="206">
        <f>L37+Q37</f>
        <v>92</v>
      </c>
      <c r="K37" s="193"/>
      <c r="L37" s="206">
        <f>M37+P37</f>
        <v>47</v>
      </c>
      <c r="M37" s="213">
        <f>N37+O37</f>
        <v>45</v>
      </c>
      <c r="N37" s="211">
        <v>15</v>
      </c>
      <c r="O37" s="211">
        <v>30</v>
      </c>
      <c r="P37" s="206">
        <v>2</v>
      </c>
      <c r="Q37" s="206">
        <v>45</v>
      </c>
      <c r="R37" s="189">
        <f t="shared" si="0"/>
        <v>26.285714285714285</v>
      </c>
      <c r="S37" s="15">
        <v>40</v>
      </c>
      <c r="T37" s="15">
        <v>60</v>
      </c>
    </row>
    <row r="38" spans="1:20">
      <c r="A38" s="256" t="s">
        <v>31</v>
      </c>
      <c r="B38" s="256"/>
      <c r="C38" s="212"/>
      <c r="D38" s="193">
        <f t="shared" si="5"/>
        <v>11</v>
      </c>
      <c r="E38" s="193">
        <f t="shared" ref="E38:Q38" si="6">SUM(E35:E37)</f>
        <v>5.6</v>
      </c>
      <c r="F38" s="193">
        <f t="shared" si="6"/>
        <v>5.4</v>
      </c>
      <c r="G38" s="193"/>
      <c r="H38" s="193"/>
      <c r="I38" s="193"/>
      <c r="J38" s="193">
        <f t="shared" si="6"/>
        <v>284</v>
      </c>
      <c r="K38" s="193"/>
      <c r="L38" s="193">
        <f t="shared" si="6"/>
        <v>144</v>
      </c>
      <c r="M38" s="221">
        <f t="shared" si="6"/>
        <v>135</v>
      </c>
      <c r="N38" s="214">
        <f t="shared" si="6"/>
        <v>45</v>
      </c>
      <c r="O38" s="214">
        <f t="shared" si="6"/>
        <v>90</v>
      </c>
      <c r="P38" s="193">
        <f t="shared" si="6"/>
        <v>9</v>
      </c>
      <c r="Q38" s="193">
        <f t="shared" si="6"/>
        <v>140</v>
      </c>
      <c r="R38" s="189"/>
      <c r="S38" s="15"/>
      <c r="T38" s="15"/>
    </row>
    <row r="39" spans="1:20">
      <c r="A39" s="256" t="s">
        <v>183</v>
      </c>
      <c r="B39" s="256"/>
      <c r="C39" s="212"/>
      <c r="D39" s="193"/>
      <c r="E39" s="193"/>
      <c r="F39" s="193"/>
      <c r="G39" s="193"/>
      <c r="H39" s="206"/>
      <c r="I39" s="206"/>
      <c r="J39" s="206"/>
      <c r="K39" s="193"/>
      <c r="L39" s="206"/>
      <c r="M39" s="213"/>
      <c r="N39" s="211"/>
      <c r="O39" s="211"/>
      <c r="P39" s="206"/>
      <c r="Q39" s="206"/>
      <c r="R39" s="189"/>
      <c r="S39" s="15"/>
      <c r="T39" s="15"/>
    </row>
    <row r="40" spans="1:20">
      <c r="A40" s="256" t="s">
        <v>184</v>
      </c>
      <c r="B40" s="256"/>
      <c r="C40" s="212"/>
      <c r="D40" s="193"/>
      <c r="E40" s="193"/>
      <c r="F40" s="193"/>
      <c r="G40" s="193"/>
      <c r="H40" s="206" t="s">
        <v>29</v>
      </c>
      <c r="I40" s="206" t="s">
        <v>29</v>
      </c>
      <c r="J40" s="206"/>
      <c r="K40" s="193"/>
      <c r="L40" s="206"/>
      <c r="M40" s="213"/>
      <c r="N40" s="211"/>
      <c r="O40" s="211"/>
      <c r="P40" s="206"/>
      <c r="Q40" s="206"/>
      <c r="R40" s="189"/>
      <c r="S40" s="15"/>
      <c r="T40" s="15"/>
    </row>
    <row r="41" spans="1:20">
      <c r="A41" s="207" t="s">
        <v>27</v>
      </c>
      <c r="B41" s="257" t="s">
        <v>14</v>
      </c>
      <c r="C41" s="258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60"/>
      <c r="Q41" s="206"/>
      <c r="R41" s="189"/>
      <c r="S41" s="15"/>
      <c r="T41" s="15"/>
    </row>
    <row r="42" spans="1:20">
      <c r="A42" s="215" t="s">
        <v>4</v>
      </c>
      <c r="B42" s="222" t="s">
        <v>17</v>
      </c>
      <c r="C42" s="222"/>
      <c r="D42" s="223">
        <f>E42+F42</f>
        <v>0.25</v>
      </c>
      <c r="E42" s="224">
        <v>0.25</v>
      </c>
      <c r="F42" s="193"/>
      <c r="G42" s="193"/>
      <c r="H42" s="206" t="s">
        <v>40</v>
      </c>
      <c r="I42" s="206" t="s">
        <v>16</v>
      </c>
      <c r="J42" s="206">
        <f>L42+Q42</f>
        <v>2</v>
      </c>
      <c r="K42" s="193"/>
      <c r="L42" s="206">
        <f>M42+P42</f>
        <v>2</v>
      </c>
      <c r="M42" s="213">
        <f>N42+O42</f>
        <v>2</v>
      </c>
      <c r="N42" s="225">
        <v>2</v>
      </c>
      <c r="O42" s="211"/>
      <c r="P42" s="206"/>
      <c r="Q42" s="206"/>
      <c r="R42" s="189">
        <f t="shared" si="0"/>
        <v>8</v>
      </c>
      <c r="S42" s="15">
        <v>50</v>
      </c>
      <c r="T42" s="15">
        <v>50</v>
      </c>
    </row>
    <row r="43" spans="1:20">
      <c r="A43" s="215" t="s">
        <v>60</v>
      </c>
      <c r="B43" s="222" t="s">
        <v>41</v>
      </c>
      <c r="C43" s="222"/>
      <c r="D43" s="223">
        <f>E43+F43</f>
        <v>0.25</v>
      </c>
      <c r="E43" s="224">
        <v>0.25</v>
      </c>
      <c r="F43" s="193"/>
      <c r="G43" s="193"/>
      <c r="H43" s="206" t="s">
        <v>40</v>
      </c>
      <c r="I43" s="206" t="s">
        <v>16</v>
      </c>
      <c r="J43" s="206">
        <f>L43+Q43</f>
        <v>2</v>
      </c>
      <c r="K43" s="193"/>
      <c r="L43" s="206">
        <f>M43+P43</f>
        <v>2</v>
      </c>
      <c r="M43" s="213">
        <f>N43+O43</f>
        <v>2</v>
      </c>
      <c r="N43" s="225">
        <v>2</v>
      </c>
      <c r="O43" s="211"/>
      <c r="P43" s="206"/>
      <c r="Q43" s="206"/>
      <c r="R43" s="189">
        <f t="shared" si="0"/>
        <v>8</v>
      </c>
      <c r="S43" s="15">
        <v>55</v>
      </c>
      <c r="T43" s="15">
        <v>45</v>
      </c>
    </row>
    <row r="44" spans="1:20">
      <c r="A44" s="215" t="s">
        <v>61</v>
      </c>
      <c r="B44" s="222" t="s">
        <v>18</v>
      </c>
      <c r="C44" s="222"/>
      <c r="D44" s="193">
        <f>E44+F44</f>
        <v>0.5</v>
      </c>
      <c r="E44" s="226">
        <v>0.5</v>
      </c>
      <c r="F44" s="193"/>
      <c r="G44" s="193"/>
      <c r="H44" s="206" t="s">
        <v>40</v>
      </c>
      <c r="I44" s="206" t="s">
        <v>16</v>
      </c>
      <c r="J44" s="206">
        <f>L44+Q44</f>
        <v>4</v>
      </c>
      <c r="K44" s="193"/>
      <c r="L44" s="206">
        <f>M44+P44</f>
        <v>4</v>
      </c>
      <c r="M44" s="213">
        <f>N44+O44</f>
        <v>4</v>
      </c>
      <c r="N44" s="225">
        <v>4</v>
      </c>
      <c r="O44" s="211"/>
      <c r="P44" s="206"/>
      <c r="Q44" s="206"/>
      <c r="R44" s="189">
        <f t="shared" si="0"/>
        <v>8</v>
      </c>
      <c r="S44" s="15">
        <v>50</v>
      </c>
      <c r="T44" s="15">
        <v>50</v>
      </c>
    </row>
    <row r="45" spans="1:20" ht="24">
      <c r="A45" s="215" t="s">
        <v>62</v>
      </c>
      <c r="B45" s="222" t="s">
        <v>198</v>
      </c>
      <c r="C45" s="222"/>
      <c r="D45" s="193">
        <f>E45+F45</f>
        <v>0.5</v>
      </c>
      <c r="E45" s="226">
        <v>0.5</v>
      </c>
      <c r="F45" s="227"/>
      <c r="G45" s="193"/>
      <c r="H45" s="206" t="s">
        <v>40</v>
      </c>
      <c r="I45" s="206" t="s">
        <v>16</v>
      </c>
      <c r="J45" s="206">
        <f>L45+Q45</f>
        <v>4</v>
      </c>
      <c r="K45" s="193"/>
      <c r="L45" s="206">
        <f>M45+P45</f>
        <v>4</v>
      </c>
      <c r="M45" s="213">
        <f>N45+O45</f>
        <v>4</v>
      </c>
      <c r="N45" s="225">
        <v>4</v>
      </c>
      <c r="O45" s="190"/>
      <c r="P45" s="206"/>
      <c r="Q45" s="206"/>
      <c r="R45" s="189">
        <f t="shared" si="0"/>
        <v>8</v>
      </c>
      <c r="S45" s="15">
        <v>65</v>
      </c>
      <c r="T45" s="15">
        <v>35</v>
      </c>
    </row>
    <row r="46" spans="1:20">
      <c r="A46" s="293" t="s">
        <v>31</v>
      </c>
      <c r="B46" s="260"/>
      <c r="C46" s="228"/>
      <c r="D46" s="193">
        <f>SUM(D42:D45)</f>
        <v>1.5</v>
      </c>
      <c r="E46" s="193">
        <f>SUM(E42:E45)</f>
        <v>1.5</v>
      </c>
      <c r="F46" s="193">
        <f>SUM(F42:F45)</f>
        <v>0</v>
      </c>
      <c r="G46" s="193"/>
      <c r="H46" s="206" t="s">
        <v>29</v>
      </c>
      <c r="I46" s="206" t="s">
        <v>29</v>
      </c>
      <c r="J46" s="206">
        <f>SUM(J42:J45)</f>
        <v>12</v>
      </c>
      <c r="K46" s="193"/>
      <c r="L46" s="206">
        <f t="shared" ref="L46:Q46" si="7">SUM(L42:L45)</f>
        <v>12</v>
      </c>
      <c r="M46" s="213">
        <f t="shared" si="7"/>
        <v>12</v>
      </c>
      <c r="N46" s="211">
        <f t="shared" si="7"/>
        <v>12</v>
      </c>
      <c r="O46" s="211">
        <f t="shared" si="7"/>
        <v>0</v>
      </c>
      <c r="P46" s="206">
        <f t="shared" si="7"/>
        <v>0</v>
      </c>
      <c r="Q46" s="206">
        <f t="shared" si="7"/>
        <v>0</v>
      </c>
      <c r="R46" s="189">
        <f t="shared" si="0"/>
        <v>8</v>
      </c>
      <c r="S46" s="15"/>
      <c r="T46" s="15"/>
    </row>
    <row r="47" spans="1:20" s="130" customFormat="1">
      <c r="A47" s="291" t="s">
        <v>57</v>
      </c>
      <c r="B47" s="292"/>
      <c r="C47" s="229"/>
      <c r="D47" s="230">
        <f>D23+D31+D38+D46</f>
        <v>30</v>
      </c>
      <c r="E47" s="230">
        <f>E23+E31+E38+E46</f>
        <v>16.5</v>
      </c>
      <c r="F47" s="230">
        <f>F23+F31+F38+F46</f>
        <v>13.5</v>
      </c>
      <c r="G47" s="231"/>
      <c r="H47" s="229" t="s">
        <v>29</v>
      </c>
      <c r="I47" s="229" t="s">
        <v>29</v>
      </c>
      <c r="J47" s="230">
        <f>J23+J31+J38+J46</f>
        <v>747</v>
      </c>
      <c r="K47" s="231"/>
      <c r="L47" s="230">
        <f>L23+L31+L38+L46</f>
        <v>402</v>
      </c>
      <c r="M47" s="229">
        <f t="shared" ref="M47:Q47" si="8">M23+M31+M38+M46</f>
        <v>372</v>
      </c>
      <c r="N47" s="230">
        <f>N23+N31+N38+N46</f>
        <v>147</v>
      </c>
      <c r="O47" s="230">
        <f>O23+O31+O38+O46</f>
        <v>225</v>
      </c>
      <c r="P47" s="230">
        <f>P23+P31+P38+P46</f>
        <v>30</v>
      </c>
      <c r="Q47" s="229">
        <f t="shared" si="8"/>
        <v>345</v>
      </c>
      <c r="R47" s="189"/>
      <c r="S47" s="15"/>
      <c r="T47" s="15"/>
    </row>
    <row r="48" spans="1:20">
      <c r="A48" s="274" t="s">
        <v>45</v>
      </c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06"/>
      <c r="R48" s="189"/>
      <c r="S48" s="15"/>
      <c r="T48" s="15"/>
    </row>
    <row r="49" spans="1:20">
      <c r="A49" s="207" t="s">
        <v>7</v>
      </c>
      <c r="B49" s="257" t="s">
        <v>5</v>
      </c>
      <c r="C49" s="258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60"/>
      <c r="Q49" s="206"/>
      <c r="R49" s="189"/>
      <c r="S49" s="15"/>
      <c r="T49" s="15"/>
    </row>
    <row r="50" spans="1:20">
      <c r="A50" s="215" t="s">
        <v>4</v>
      </c>
      <c r="B50" s="218" t="s">
        <v>2</v>
      </c>
      <c r="C50" s="218"/>
      <c r="D50" s="193">
        <f>E50+F50</f>
        <v>2</v>
      </c>
      <c r="E50" s="193">
        <v>1.2</v>
      </c>
      <c r="F50" s="193">
        <v>0.8</v>
      </c>
      <c r="G50" s="193"/>
      <c r="H50" s="206" t="s">
        <v>40</v>
      </c>
      <c r="I50" s="206" t="s">
        <v>20</v>
      </c>
      <c r="J50" s="206">
        <f>L50+Q50</f>
        <v>52</v>
      </c>
      <c r="K50" s="193"/>
      <c r="L50" s="206">
        <f>M50+P50</f>
        <v>32</v>
      </c>
      <c r="M50" s="213">
        <f>N50+O50</f>
        <v>30</v>
      </c>
      <c r="N50" s="211"/>
      <c r="O50" s="211">
        <v>30</v>
      </c>
      <c r="P50" s="206">
        <v>2</v>
      </c>
      <c r="Q50" s="206">
        <v>20</v>
      </c>
      <c r="R50" s="189">
        <f t="shared" si="0"/>
        <v>26</v>
      </c>
      <c r="S50" s="15">
        <v>55</v>
      </c>
      <c r="T50" s="15">
        <v>45</v>
      </c>
    </row>
    <row r="51" spans="1:20" s="175" customFormat="1">
      <c r="A51" s="208" t="s">
        <v>61</v>
      </c>
      <c r="B51" s="191" t="s">
        <v>204</v>
      </c>
      <c r="C51" s="191"/>
      <c r="D51" s="209">
        <f t="shared" ref="D51:D52" si="9">E51+F51</f>
        <v>3</v>
      </c>
      <c r="E51" s="209">
        <v>1.8</v>
      </c>
      <c r="F51" s="209">
        <v>1.2</v>
      </c>
      <c r="G51" s="209"/>
      <c r="H51" s="210" t="s">
        <v>40</v>
      </c>
      <c r="I51" s="210" t="s">
        <v>20</v>
      </c>
      <c r="J51" s="210">
        <f>L51+Q51</f>
        <v>77</v>
      </c>
      <c r="K51" s="209"/>
      <c r="L51" s="210">
        <f>M51+P51</f>
        <v>47</v>
      </c>
      <c r="M51" s="211">
        <f>N51+O51</f>
        <v>45</v>
      </c>
      <c r="N51" s="211">
        <v>45</v>
      </c>
      <c r="O51" s="211">
        <v>0</v>
      </c>
      <c r="P51" s="210">
        <v>2</v>
      </c>
      <c r="Q51" s="210">
        <v>30</v>
      </c>
      <c r="R51" s="189">
        <f t="shared" si="0"/>
        <v>25.666666666666668</v>
      </c>
      <c r="S51" s="15">
        <v>60</v>
      </c>
      <c r="T51" s="15">
        <v>40</v>
      </c>
    </row>
    <row r="52" spans="1:20" s="130" customFormat="1">
      <c r="A52" s="208" t="s">
        <v>62</v>
      </c>
      <c r="B52" s="191" t="s">
        <v>48</v>
      </c>
      <c r="C52" s="191" t="s">
        <v>178</v>
      </c>
      <c r="D52" s="209">
        <f t="shared" si="9"/>
        <v>2.5</v>
      </c>
      <c r="E52" s="209">
        <v>1.2</v>
      </c>
      <c r="F52" s="209">
        <v>1.3</v>
      </c>
      <c r="G52" s="209"/>
      <c r="H52" s="210" t="s">
        <v>40</v>
      </c>
      <c r="I52" s="210" t="s">
        <v>16</v>
      </c>
      <c r="J52" s="210">
        <f>L52+Q52</f>
        <v>67</v>
      </c>
      <c r="K52" s="209"/>
      <c r="L52" s="210">
        <f>M52+P52</f>
        <v>32</v>
      </c>
      <c r="M52" s="211">
        <f>N52+O52</f>
        <v>30</v>
      </c>
      <c r="N52" s="211">
        <v>15</v>
      </c>
      <c r="O52" s="210">
        <v>15</v>
      </c>
      <c r="P52" s="210">
        <v>2</v>
      </c>
      <c r="Q52" s="210">
        <v>35</v>
      </c>
      <c r="R52" s="189">
        <f t="shared" si="0"/>
        <v>26.8</v>
      </c>
      <c r="S52" s="15">
        <v>50</v>
      </c>
      <c r="T52" s="15">
        <v>50</v>
      </c>
    </row>
    <row r="53" spans="1:20">
      <c r="A53" s="256" t="s">
        <v>31</v>
      </c>
      <c r="B53" s="256"/>
      <c r="C53" s="212"/>
      <c r="D53" s="193">
        <f>SUM(D50:D52)</f>
        <v>7.5</v>
      </c>
      <c r="E53" s="193">
        <f>SUM(E50:E52)</f>
        <v>4.2</v>
      </c>
      <c r="F53" s="193">
        <f>SUM(F50:F52)</f>
        <v>3.3</v>
      </c>
      <c r="G53" s="193"/>
      <c r="H53" s="206" t="s">
        <v>29</v>
      </c>
      <c r="I53" s="206" t="s">
        <v>29</v>
      </c>
      <c r="J53" s="206">
        <f>SUM(J50:J52)</f>
        <v>196</v>
      </c>
      <c r="K53" s="193"/>
      <c r="L53" s="206">
        <f t="shared" ref="L53:Q53" si="10">SUM(L50:L52)</f>
        <v>111</v>
      </c>
      <c r="M53" s="213">
        <f t="shared" si="10"/>
        <v>105</v>
      </c>
      <c r="N53" s="211">
        <f t="shared" si="10"/>
        <v>60</v>
      </c>
      <c r="O53" s="211">
        <f t="shared" si="10"/>
        <v>45</v>
      </c>
      <c r="P53" s="206">
        <f t="shared" si="10"/>
        <v>6</v>
      </c>
      <c r="Q53" s="206">
        <f t="shared" si="10"/>
        <v>85</v>
      </c>
      <c r="R53" s="189"/>
      <c r="S53" s="15"/>
      <c r="T53" s="15"/>
    </row>
    <row r="54" spans="1:20">
      <c r="A54" s="256" t="s">
        <v>183</v>
      </c>
      <c r="B54" s="256"/>
      <c r="C54" s="212"/>
      <c r="D54" s="193"/>
      <c r="E54" s="193"/>
      <c r="F54" s="193"/>
      <c r="G54" s="193"/>
      <c r="H54" s="206"/>
      <c r="I54" s="206"/>
      <c r="J54" s="206"/>
      <c r="K54" s="193"/>
      <c r="L54" s="206"/>
      <c r="M54" s="213"/>
      <c r="N54" s="211"/>
      <c r="O54" s="211"/>
      <c r="P54" s="206"/>
      <c r="Q54" s="206"/>
      <c r="R54" s="189"/>
      <c r="S54" s="15"/>
      <c r="T54" s="15"/>
    </row>
    <row r="55" spans="1:20">
      <c r="A55" s="256" t="s">
        <v>184</v>
      </c>
      <c r="B55" s="256"/>
      <c r="C55" s="212"/>
      <c r="D55" s="193">
        <f>D50+D51</f>
        <v>5</v>
      </c>
      <c r="E55" s="193">
        <f>E50+E51</f>
        <v>3</v>
      </c>
      <c r="F55" s="193">
        <f>F50+F51</f>
        <v>2</v>
      </c>
      <c r="G55" s="193"/>
      <c r="H55" s="206" t="s">
        <v>29</v>
      </c>
      <c r="I55" s="206" t="s">
        <v>29</v>
      </c>
      <c r="J55" s="206">
        <f>J50+J51</f>
        <v>129</v>
      </c>
      <c r="K55" s="193"/>
      <c r="L55" s="206">
        <f t="shared" ref="L55:Q55" si="11">L50+L51</f>
        <v>79</v>
      </c>
      <c r="M55" s="213">
        <f t="shared" si="11"/>
        <v>75</v>
      </c>
      <c r="N55" s="211">
        <f t="shared" si="11"/>
        <v>45</v>
      </c>
      <c r="O55" s="211">
        <f t="shared" si="11"/>
        <v>30</v>
      </c>
      <c r="P55" s="206">
        <f t="shared" si="11"/>
        <v>4</v>
      </c>
      <c r="Q55" s="206">
        <f t="shared" si="11"/>
        <v>50</v>
      </c>
      <c r="R55" s="189"/>
      <c r="S55" s="15"/>
      <c r="T55" s="15"/>
    </row>
    <row r="56" spans="1:20">
      <c r="A56" s="207" t="s">
        <v>8</v>
      </c>
      <c r="B56" s="257" t="s">
        <v>6</v>
      </c>
      <c r="C56" s="258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60"/>
      <c r="Q56" s="206"/>
      <c r="R56" s="189"/>
      <c r="S56" s="15"/>
      <c r="T56" s="15"/>
    </row>
    <row r="57" spans="1:20">
      <c r="A57" s="215" t="s">
        <v>4</v>
      </c>
      <c r="B57" s="216" t="s">
        <v>192</v>
      </c>
      <c r="C57" s="216"/>
      <c r="D57" s="193">
        <f>E57+F57</f>
        <v>4</v>
      </c>
      <c r="E57" s="193">
        <v>2</v>
      </c>
      <c r="F57" s="193">
        <v>2</v>
      </c>
      <c r="G57" s="193"/>
      <c r="H57" s="206" t="s">
        <v>39</v>
      </c>
      <c r="I57" s="206" t="s">
        <v>16</v>
      </c>
      <c r="J57" s="206">
        <f>L57+Q57</f>
        <v>100</v>
      </c>
      <c r="K57" s="193"/>
      <c r="L57" s="206">
        <f>M57+P57</f>
        <v>50</v>
      </c>
      <c r="M57" s="213">
        <f>N57+O57</f>
        <v>45</v>
      </c>
      <c r="N57" s="217">
        <v>15</v>
      </c>
      <c r="O57" s="217">
        <v>30</v>
      </c>
      <c r="P57" s="206">
        <v>5</v>
      </c>
      <c r="Q57" s="206">
        <v>50</v>
      </c>
      <c r="R57" s="189">
        <f t="shared" si="0"/>
        <v>25</v>
      </c>
      <c r="S57" s="15">
        <v>55</v>
      </c>
      <c r="T57" s="15">
        <v>45</v>
      </c>
    </row>
    <row r="58" spans="1:20">
      <c r="A58" s="215" t="s">
        <v>60</v>
      </c>
      <c r="B58" s="216" t="s">
        <v>38</v>
      </c>
      <c r="C58" s="216"/>
      <c r="D58" s="193">
        <f>E58+F58</f>
        <v>3.5</v>
      </c>
      <c r="E58" s="193">
        <v>1.8</v>
      </c>
      <c r="F58" s="193">
        <v>1.7</v>
      </c>
      <c r="G58" s="193"/>
      <c r="H58" s="206" t="s">
        <v>40</v>
      </c>
      <c r="I58" s="206" t="s">
        <v>16</v>
      </c>
      <c r="J58" s="206">
        <f t="shared" ref="J58:J61" si="12">L58+Q58</f>
        <v>92</v>
      </c>
      <c r="K58" s="193"/>
      <c r="L58" s="206">
        <f>M58+P58</f>
        <v>47</v>
      </c>
      <c r="M58" s="213">
        <f>N58+O58</f>
        <v>45</v>
      </c>
      <c r="N58" s="217">
        <v>15</v>
      </c>
      <c r="O58" s="217">
        <v>30</v>
      </c>
      <c r="P58" s="206">
        <v>2</v>
      </c>
      <c r="Q58" s="206">
        <v>45</v>
      </c>
      <c r="R58" s="189">
        <f t="shared" si="0"/>
        <v>26.285714285714285</v>
      </c>
      <c r="S58" s="15">
        <v>55</v>
      </c>
      <c r="T58" s="15">
        <v>45</v>
      </c>
    </row>
    <row r="59" spans="1:20">
      <c r="A59" s="215" t="s">
        <v>61</v>
      </c>
      <c r="B59" s="218" t="s">
        <v>46</v>
      </c>
      <c r="C59" s="218"/>
      <c r="D59" s="193">
        <f t="shared" ref="D59:D61" si="13">E59+F59</f>
        <v>3.5</v>
      </c>
      <c r="E59" s="193">
        <v>1.8</v>
      </c>
      <c r="F59" s="193">
        <v>1.7</v>
      </c>
      <c r="G59" s="193"/>
      <c r="H59" s="206" t="s">
        <v>40</v>
      </c>
      <c r="I59" s="206" t="s">
        <v>16</v>
      </c>
      <c r="J59" s="206">
        <f t="shared" si="12"/>
        <v>92</v>
      </c>
      <c r="K59" s="193"/>
      <c r="L59" s="206">
        <f>M59+P59</f>
        <v>47</v>
      </c>
      <c r="M59" s="213">
        <f>N59+O59</f>
        <v>45</v>
      </c>
      <c r="N59" s="211">
        <v>15</v>
      </c>
      <c r="O59" s="211">
        <v>30</v>
      </c>
      <c r="P59" s="206">
        <v>2</v>
      </c>
      <c r="Q59" s="206">
        <v>45</v>
      </c>
      <c r="R59" s="189">
        <f t="shared" si="0"/>
        <v>26.285714285714285</v>
      </c>
      <c r="S59" s="15">
        <v>35</v>
      </c>
      <c r="T59" s="15">
        <v>65</v>
      </c>
    </row>
    <row r="60" spans="1:20">
      <c r="A60" s="215" t="s">
        <v>62</v>
      </c>
      <c r="B60" s="218" t="s">
        <v>49</v>
      </c>
      <c r="C60" s="218"/>
      <c r="D60" s="193">
        <f t="shared" si="13"/>
        <v>4</v>
      </c>
      <c r="E60" s="193">
        <v>2</v>
      </c>
      <c r="F60" s="193">
        <v>2</v>
      </c>
      <c r="G60" s="193"/>
      <c r="H60" s="206" t="s">
        <v>39</v>
      </c>
      <c r="I60" s="206" t="s">
        <v>16</v>
      </c>
      <c r="J60" s="206">
        <f t="shared" si="12"/>
        <v>100</v>
      </c>
      <c r="K60" s="193"/>
      <c r="L60" s="206">
        <f>M60+P60</f>
        <v>50</v>
      </c>
      <c r="M60" s="213">
        <f>N60+O60</f>
        <v>45</v>
      </c>
      <c r="N60" s="211">
        <v>15</v>
      </c>
      <c r="O60" s="211">
        <v>30</v>
      </c>
      <c r="P60" s="206">
        <v>5</v>
      </c>
      <c r="Q60" s="206">
        <v>50</v>
      </c>
      <c r="R60" s="189">
        <f t="shared" si="0"/>
        <v>25</v>
      </c>
      <c r="S60" s="15">
        <v>40</v>
      </c>
      <c r="T60" s="15">
        <v>60</v>
      </c>
    </row>
    <row r="61" spans="1:20">
      <c r="A61" s="215" t="s">
        <v>63</v>
      </c>
      <c r="B61" s="218" t="s">
        <v>50</v>
      </c>
      <c r="C61" s="218"/>
      <c r="D61" s="193">
        <f t="shared" si="13"/>
        <v>3.5</v>
      </c>
      <c r="E61" s="193">
        <v>1.8</v>
      </c>
      <c r="F61" s="193">
        <v>1.7</v>
      </c>
      <c r="G61" s="193"/>
      <c r="H61" s="206" t="s">
        <v>40</v>
      </c>
      <c r="I61" s="206" t="s">
        <v>16</v>
      </c>
      <c r="J61" s="206">
        <f t="shared" si="12"/>
        <v>92</v>
      </c>
      <c r="K61" s="193"/>
      <c r="L61" s="206">
        <f>M61+P61</f>
        <v>47</v>
      </c>
      <c r="M61" s="213">
        <f>N61+O61</f>
        <v>45</v>
      </c>
      <c r="N61" s="211">
        <v>15</v>
      </c>
      <c r="O61" s="211">
        <v>30</v>
      </c>
      <c r="P61" s="206">
        <v>2</v>
      </c>
      <c r="Q61" s="206">
        <v>45</v>
      </c>
      <c r="R61" s="189">
        <f t="shared" si="0"/>
        <v>26.285714285714285</v>
      </c>
      <c r="S61" s="15">
        <v>45</v>
      </c>
      <c r="T61" s="15">
        <v>55</v>
      </c>
    </row>
    <row r="62" spans="1:20" ht="12" customHeight="1">
      <c r="A62" s="256" t="s">
        <v>31</v>
      </c>
      <c r="B62" s="256"/>
      <c r="C62" s="212"/>
      <c r="D62" s="193">
        <f>SUM(D57:D61)</f>
        <v>18.5</v>
      </c>
      <c r="E62" s="193">
        <f>SUM(E57:E61)</f>
        <v>9.4</v>
      </c>
      <c r="F62" s="193">
        <f>SUM(F57:F61)</f>
        <v>9.1</v>
      </c>
      <c r="G62" s="193"/>
      <c r="H62" s="206" t="s">
        <v>29</v>
      </c>
      <c r="I62" s="206" t="s">
        <v>29</v>
      </c>
      <c r="J62" s="206">
        <f>SUM(J57:J61)</f>
        <v>476</v>
      </c>
      <c r="K62" s="193"/>
      <c r="L62" s="206">
        <f>SUM(L57:L61)</f>
        <v>241</v>
      </c>
      <c r="M62" s="213">
        <f t="shared" ref="M62:Q62" si="14">SUM(M57:M61)</f>
        <v>225</v>
      </c>
      <c r="N62" s="211">
        <f t="shared" si="14"/>
        <v>75</v>
      </c>
      <c r="O62" s="211">
        <f t="shared" si="14"/>
        <v>150</v>
      </c>
      <c r="P62" s="206">
        <f t="shared" si="14"/>
        <v>16</v>
      </c>
      <c r="Q62" s="206">
        <f t="shared" si="14"/>
        <v>235</v>
      </c>
      <c r="R62" s="189"/>
      <c r="S62" s="15"/>
      <c r="T62" s="15"/>
    </row>
    <row r="63" spans="1:20" ht="12" customHeight="1">
      <c r="A63" s="256" t="s">
        <v>183</v>
      </c>
      <c r="B63" s="256"/>
      <c r="C63" s="212"/>
      <c r="D63" s="193"/>
      <c r="E63" s="193"/>
      <c r="F63" s="193"/>
      <c r="G63" s="193"/>
      <c r="H63" s="206"/>
      <c r="I63" s="206"/>
      <c r="J63" s="206"/>
      <c r="K63" s="193"/>
      <c r="L63" s="206"/>
      <c r="M63" s="213"/>
      <c r="N63" s="211"/>
      <c r="O63" s="211"/>
      <c r="P63" s="206"/>
      <c r="Q63" s="206"/>
      <c r="R63" s="189"/>
      <c r="S63" s="15"/>
      <c r="T63" s="15"/>
    </row>
    <row r="64" spans="1:20" ht="12" customHeight="1">
      <c r="A64" s="256" t="s">
        <v>184</v>
      </c>
      <c r="B64" s="256"/>
      <c r="C64" s="212"/>
      <c r="D64" s="193"/>
      <c r="E64" s="193"/>
      <c r="F64" s="193"/>
      <c r="G64" s="193"/>
      <c r="H64" s="206" t="s">
        <v>29</v>
      </c>
      <c r="I64" s="206" t="s">
        <v>29</v>
      </c>
      <c r="J64" s="206"/>
      <c r="K64" s="193"/>
      <c r="L64" s="206"/>
      <c r="M64" s="213"/>
      <c r="N64" s="211"/>
      <c r="O64" s="211"/>
      <c r="P64" s="206"/>
      <c r="Q64" s="206"/>
      <c r="R64" s="189"/>
      <c r="S64" s="15"/>
      <c r="T64" s="15"/>
    </row>
    <row r="65" spans="1:20" ht="12" customHeight="1">
      <c r="A65" s="207" t="s">
        <v>10</v>
      </c>
      <c r="B65" s="257" t="s">
        <v>9</v>
      </c>
      <c r="C65" s="258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60"/>
      <c r="Q65" s="206"/>
      <c r="R65" s="189"/>
      <c r="S65" s="15"/>
      <c r="T65" s="15"/>
    </row>
    <row r="66" spans="1:20">
      <c r="A66" s="215" t="s">
        <v>4</v>
      </c>
      <c r="B66" s="218" t="s">
        <v>47</v>
      </c>
      <c r="C66" s="218" t="s">
        <v>178</v>
      </c>
      <c r="D66" s="193">
        <f>E66+F66</f>
        <v>4</v>
      </c>
      <c r="E66" s="193">
        <v>2</v>
      </c>
      <c r="F66" s="193">
        <v>2</v>
      </c>
      <c r="G66" s="193"/>
      <c r="H66" s="206" t="s">
        <v>39</v>
      </c>
      <c r="I66" s="206" t="s">
        <v>16</v>
      </c>
      <c r="J66" s="206">
        <f>L66+Q66</f>
        <v>100</v>
      </c>
      <c r="K66" s="193"/>
      <c r="L66" s="206">
        <f>M66+P66</f>
        <v>50</v>
      </c>
      <c r="M66" s="213">
        <f>N66+O66</f>
        <v>45</v>
      </c>
      <c r="N66" s="217">
        <v>15</v>
      </c>
      <c r="O66" s="217">
        <v>30</v>
      </c>
      <c r="P66" s="206">
        <v>5</v>
      </c>
      <c r="Q66" s="206">
        <v>50</v>
      </c>
      <c r="R66" s="189">
        <f t="shared" si="0"/>
        <v>25</v>
      </c>
      <c r="S66" s="15">
        <v>70</v>
      </c>
      <c r="T66" s="15">
        <v>30</v>
      </c>
    </row>
    <row r="67" spans="1:20">
      <c r="A67" s="256" t="s">
        <v>31</v>
      </c>
      <c r="B67" s="256"/>
      <c r="C67" s="212"/>
      <c r="D67" s="193">
        <f>SUM(D66)</f>
        <v>4</v>
      </c>
      <c r="E67" s="193">
        <f>SUM(E66)</f>
        <v>2</v>
      </c>
      <c r="F67" s="193">
        <f>SUM(F66)</f>
        <v>2</v>
      </c>
      <c r="G67" s="193"/>
      <c r="H67" s="206" t="s">
        <v>29</v>
      </c>
      <c r="I67" s="206" t="s">
        <v>29</v>
      </c>
      <c r="J67" s="206">
        <f>SUM(J66)</f>
        <v>100</v>
      </c>
      <c r="K67" s="193"/>
      <c r="L67" s="206">
        <f>SUM(L66)</f>
        <v>50</v>
      </c>
      <c r="M67" s="213">
        <f t="shared" ref="M67:Q67" si="15">SUM(M66)</f>
        <v>45</v>
      </c>
      <c r="N67" s="211">
        <f t="shared" si="15"/>
        <v>15</v>
      </c>
      <c r="O67" s="211">
        <f t="shared" si="15"/>
        <v>30</v>
      </c>
      <c r="P67" s="206">
        <f t="shared" si="15"/>
        <v>5</v>
      </c>
      <c r="Q67" s="206">
        <f t="shared" si="15"/>
        <v>50</v>
      </c>
      <c r="R67" s="189"/>
      <c r="S67" s="15"/>
      <c r="T67" s="15"/>
    </row>
    <row r="68" spans="1:20">
      <c r="A68" s="256" t="s">
        <v>183</v>
      </c>
      <c r="B68" s="256"/>
      <c r="C68" s="212"/>
      <c r="D68" s="193"/>
      <c r="E68" s="193"/>
      <c r="F68" s="193"/>
      <c r="G68" s="193"/>
      <c r="H68" s="206"/>
      <c r="I68" s="206"/>
      <c r="J68" s="206"/>
      <c r="K68" s="193"/>
      <c r="L68" s="206"/>
      <c r="M68" s="213"/>
      <c r="N68" s="211"/>
      <c r="O68" s="211"/>
      <c r="P68" s="206"/>
      <c r="Q68" s="206"/>
      <c r="R68" s="189"/>
      <c r="S68" s="15"/>
      <c r="T68" s="15"/>
    </row>
    <row r="69" spans="1:20">
      <c r="A69" s="256" t="s">
        <v>184</v>
      </c>
      <c r="B69" s="256"/>
      <c r="C69" s="212"/>
      <c r="D69" s="193"/>
      <c r="E69" s="193"/>
      <c r="F69" s="193"/>
      <c r="G69" s="193"/>
      <c r="H69" s="206" t="s">
        <v>29</v>
      </c>
      <c r="I69" s="206" t="s">
        <v>29</v>
      </c>
      <c r="J69" s="206"/>
      <c r="K69" s="193"/>
      <c r="L69" s="206"/>
      <c r="M69" s="213"/>
      <c r="N69" s="211"/>
      <c r="O69" s="211"/>
      <c r="P69" s="206"/>
      <c r="Q69" s="206"/>
      <c r="R69" s="189"/>
      <c r="S69" s="15"/>
      <c r="T69" s="15"/>
    </row>
    <row r="70" spans="1:20" s="175" customFormat="1">
      <c r="A70" s="291" t="s">
        <v>58</v>
      </c>
      <c r="B70" s="292"/>
      <c r="C70" s="229"/>
      <c r="D70" s="230">
        <f>D53+D62+D67</f>
        <v>30</v>
      </c>
      <c r="E70" s="230">
        <f>E53+E62+E67</f>
        <v>15.600000000000001</v>
      </c>
      <c r="F70" s="230">
        <f>F53+F62+F67</f>
        <v>14.399999999999999</v>
      </c>
      <c r="G70" s="231"/>
      <c r="H70" s="229" t="s">
        <v>29</v>
      </c>
      <c r="I70" s="229" t="s">
        <v>29</v>
      </c>
      <c r="J70" s="229">
        <f>L70+Q70</f>
        <v>772</v>
      </c>
      <c r="K70" s="231"/>
      <c r="L70" s="232">
        <f>M70+P70</f>
        <v>402</v>
      </c>
      <c r="M70" s="229">
        <f>N70+O70</f>
        <v>375</v>
      </c>
      <c r="N70" s="229">
        <f>N53+N62+N67</f>
        <v>150</v>
      </c>
      <c r="O70" s="229">
        <f>O53+O62+O67</f>
        <v>225</v>
      </c>
      <c r="P70" s="229">
        <f>P53+P62+P67</f>
        <v>27</v>
      </c>
      <c r="Q70" s="229">
        <f>Q53+Q62+Q67</f>
        <v>370</v>
      </c>
      <c r="R70" s="189"/>
      <c r="S70" s="15"/>
      <c r="T70" s="15"/>
    </row>
    <row r="71" spans="1:20">
      <c r="A71" s="294" t="s">
        <v>59</v>
      </c>
      <c r="B71" s="294"/>
      <c r="C71" s="233"/>
      <c r="D71" s="234">
        <f>D47+D70</f>
        <v>60</v>
      </c>
      <c r="E71" s="234">
        <f>E47+E70</f>
        <v>32.1</v>
      </c>
      <c r="F71" s="234">
        <f>F47+F70</f>
        <v>27.9</v>
      </c>
      <c r="G71" s="193"/>
      <c r="H71" s="233" t="s">
        <v>29</v>
      </c>
      <c r="I71" s="233" t="s">
        <v>29</v>
      </c>
      <c r="J71" s="233">
        <f>L71+Q71</f>
        <v>1519</v>
      </c>
      <c r="K71" s="193"/>
      <c r="L71" s="233">
        <f>M71+P71</f>
        <v>804</v>
      </c>
      <c r="M71" s="235">
        <f>N71+O71</f>
        <v>747</v>
      </c>
      <c r="N71" s="236">
        <f>N47+N70</f>
        <v>297</v>
      </c>
      <c r="O71" s="236">
        <f>O47+O70</f>
        <v>450</v>
      </c>
      <c r="P71" s="233">
        <f>P47+P70</f>
        <v>57</v>
      </c>
      <c r="Q71" s="233">
        <f>Q47+Q70</f>
        <v>715</v>
      </c>
      <c r="R71" s="189"/>
      <c r="S71" s="15"/>
      <c r="T71" s="15"/>
    </row>
    <row r="72" spans="1:20">
      <c r="A72" s="237"/>
      <c r="B72" s="274" t="s">
        <v>64</v>
      </c>
      <c r="C72" s="274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06"/>
      <c r="R72" s="189"/>
      <c r="S72" s="15"/>
      <c r="T72" s="15"/>
    </row>
    <row r="73" spans="1:20">
      <c r="A73" s="274" t="s">
        <v>65</v>
      </c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06"/>
      <c r="R73" s="189"/>
      <c r="S73" s="15"/>
      <c r="T73" s="15"/>
    </row>
    <row r="74" spans="1:20">
      <c r="A74" s="207" t="s">
        <v>7</v>
      </c>
      <c r="B74" s="257" t="s">
        <v>5</v>
      </c>
      <c r="C74" s="258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60"/>
      <c r="Q74" s="206"/>
      <c r="R74" s="189"/>
      <c r="S74" s="15"/>
      <c r="T74" s="15"/>
    </row>
    <row r="75" spans="1:20">
      <c r="A75" s="215" t="s">
        <v>4</v>
      </c>
      <c r="B75" s="218" t="s">
        <v>2</v>
      </c>
      <c r="C75" s="218"/>
      <c r="D75" s="193">
        <f>E75+F75</f>
        <v>2</v>
      </c>
      <c r="E75" s="193">
        <v>1.2</v>
      </c>
      <c r="F75" s="193">
        <v>0.8</v>
      </c>
      <c r="G75" s="193"/>
      <c r="H75" s="206" t="s">
        <v>40</v>
      </c>
      <c r="I75" s="206" t="s">
        <v>20</v>
      </c>
      <c r="J75" s="206">
        <f>L75+Q75</f>
        <v>52</v>
      </c>
      <c r="K75" s="193"/>
      <c r="L75" s="206">
        <f>M75+P75</f>
        <v>32</v>
      </c>
      <c r="M75" s="213">
        <f>N75+O75</f>
        <v>30</v>
      </c>
      <c r="N75" s="211"/>
      <c r="O75" s="211">
        <v>30</v>
      </c>
      <c r="P75" s="206">
        <v>2</v>
      </c>
      <c r="Q75" s="206">
        <v>20</v>
      </c>
      <c r="R75" s="189">
        <f t="shared" si="0"/>
        <v>26</v>
      </c>
      <c r="S75" s="15">
        <v>50</v>
      </c>
      <c r="T75" s="15">
        <v>50</v>
      </c>
    </row>
    <row r="76" spans="1:20">
      <c r="A76" s="256" t="s">
        <v>31</v>
      </c>
      <c r="B76" s="256"/>
      <c r="C76" s="212"/>
      <c r="D76" s="193">
        <f>D75</f>
        <v>2</v>
      </c>
      <c r="E76" s="193">
        <f t="shared" ref="E76:F76" si="16">E75</f>
        <v>1.2</v>
      </c>
      <c r="F76" s="193">
        <f t="shared" si="16"/>
        <v>0.8</v>
      </c>
      <c r="G76" s="193"/>
      <c r="H76" s="206" t="s">
        <v>29</v>
      </c>
      <c r="I76" s="206" t="s">
        <v>29</v>
      </c>
      <c r="J76" s="206">
        <f>J75</f>
        <v>52</v>
      </c>
      <c r="K76" s="206"/>
      <c r="L76" s="206">
        <f t="shared" ref="L76:Q76" si="17">L75</f>
        <v>32</v>
      </c>
      <c r="M76" s="206">
        <f t="shared" si="17"/>
        <v>30</v>
      </c>
      <c r="N76" s="211"/>
      <c r="O76" s="211">
        <f t="shared" si="17"/>
        <v>30</v>
      </c>
      <c r="P76" s="206">
        <f t="shared" si="17"/>
        <v>2</v>
      </c>
      <c r="Q76" s="206">
        <f t="shared" si="17"/>
        <v>20</v>
      </c>
      <c r="R76" s="189"/>
      <c r="S76" s="15"/>
      <c r="T76" s="15"/>
    </row>
    <row r="77" spans="1:20">
      <c r="A77" s="256" t="s">
        <v>183</v>
      </c>
      <c r="B77" s="256"/>
      <c r="C77" s="212"/>
      <c r="D77" s="193"/>
      <c r="E77" s="193"/>
      <c r="F77" s="193"/>
      <c r="G77" s="193"/>
      <c r="H77" s="206"/>
      <c r="I77" s="206"/>
      <c r="J77" s="206"/>
      <c r="K77" s="193"/>
      <c r="L77" s="206"/>
      <c r="M77" s="213"/>
      <c r="N77" s="211"/>
      <c r="O77" s="211"/>
      <c r="P77" s="206"/>
      <c r="Q77" s="206"/>
      <c r="R77" s="189"/>
      <c r="S77" s="15"/>
      <c r="T77" s="15"/>
    </row>
    <row r="78" spans="1:20">
      <c r="A78" s="256" t="s">
        <v>184</v>
      </c>
      <c r="B78" s="256"/>
      <c r="C78" s="212"/>
      <c r="D78" s="193">
        <f>D75</f>
        <v>2</v>
      </c>
      <c r="E78" s="193">
        <f>E75</f>
        <v>1.2</v>
      </c>
      <c r="F78" s="193">
        <f>F75</f>
        <v>0.8</v>
      </c>
      <c r="G78" s="193"/>
      <c r="H78" s="206" t="s">
        <v>29</v>
      </c>
      <c r="I78" s="206" t="s">
        <v>29</v>
      </c>
      <c r="J78" s="206">
        <f>J75</f>
        <v>52</v>
      </c>
      <c r="K78" s="193"/>
      <c r="L78" s="206">
        <f t="shared" ref="L78:Q78" si="18">L75</f>
        <v>32</v>
      </c>
      <c r="M78" s="213">
        <f t="shared" si="18"/>
        <v>30</v>
      </c>
      <c r="N78" s="211"/>
      <c r="O78" s="211">
        <f t="shared" si="18"/>
        <v>30</v>
      </c>
      <c r="P78" s="206">
        <f t="shared" si="18"/>
        <v>2</v>
      </c>
      <c r="Q78" s="206">
        <f t="shared" si="18"/>
        <v>20</v>
      </c>
      <c r="R78" s="189"/>
      <c r="S78" s="15"/>
      <c r="T78" s="15"/>
    </row>
    <row r="79" spans="1:20">
      <c r="A79" s="207" t="s">
        <v>8</v>
      </c>
      <c r="B79" s="257" t="s">
        <v>6</v>
      </c>
      <c r="C79" s="258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60"/>
      <c r="Q79" s="206"/>
      <c r="R79" s="189"/>
      <c r="S79" s="15"/>
      <c r="T79" s="15"/>
    </row>
    <row r="80" spans="1:20">
      <c r="A80" s="215" t="s">
        <v>4</v>
      </c>
      <c r="B80" s="218" t="s">
        <v>66</v>
      </c>
      <c r="C80" s="218"/>
      <c r="D80" s="193">
        <v>5</v>
      </c>
      <c r="E80" s="193">
        <v>2.5</v>
      </c>
      <c r="F80" s="227">
        <v>2.5</v>
      </c>
      <c r="G80" s="193"/>
      <c r="H80" s="206" t="s">
        <v>40</v>
      </c>
      <c r="I80" s="206" t="s">
        <v>16</v>
      </c>
      <c r="J80" s="238">
        <f>L80+Q80</f>
        <v>130</v>
      </c>
      <c r="K80" s="193"/>
      <c r="L80" s="206">
        <f>M80+P80</f>
        <v>65</v>
      </c>
      <c r="M80" s="213">
        <f>N80+O80</f>
        <v>60</v>
      </c>
      <c r="N80" s="211">
        <v>30</v>
      </c>
      <c r="O80" s="211">
        <v>30</v>
      </c>
      <c r="P80" s="206">
        <v>5</v>
      </c>
      <c r="Q80" s="206">
        <v>65</v>
      </c>
      <c r="R80" s="189">
        <f t="shared" si="0"/>
        <v>26</v>
      </c>
      <c r="S80" s="15">
        <v>40</v>
      </c>
      <c r="T80" s="15">
        <v>60</v>
      </c>
    </row>
    <row r="81" spans="1:20">
      <c r="A81" s="256" t="s">
        <v>31</v>
      </c>
      <c r="B81" s="256"/>
      <c r="C81" s="212"/>
      <c r="D81" s="193">
        <f>D80</f>
        <v>5</v>
      </c>
      <c r="E81" s="193">
        <f>E80</f>
        <v>2.5</v>
      </c>
      <c r="F81" s="193">
        <f>F80</f>
        <v>2.5</v>
      </c>
      <c r="G81" s="193"/>
      <c r="H81" s="206" t="s">
        <v>29</v>
      </c>
      <c r="I81" s="206" t="s">
        <v>29</v>
      </c>
      <c r="J81" s="206">
        <f>J80</f>
        <v>130</v>
      </c>
      <c r="K81" s="193"/>
      <c r="L81" s="206">
        <f t="shared" ref="L81:Q81" si="19">L80</f>
        <v>65</v>
      </c>
      <c r="M81" s="213">
        <f>M80</f>
        <v>60</v>
      </c>
      <c r="N81" s="211">
        <f t="shared" si="19"/>
        <v>30</v>
      </c>
      <c r="O81" s="211">
        <f t="shared" si="19"/>
        <v>30</v>
      </c>
      <c r="P81" s="206">
        <f t="shared" si="19"/>
        <v>5</v>
      </c>
      <c r="Q81" s="206">
        <f t="shared" si="19"/>
        <v>65</v>
      </c>
      <c r="R81" s="189"/>
      <c r="S81" s="15"/>
      <c r="T81" s="15"/>
    </row>
    <row r="82" spans="1:20">
      <c r="A82" s="256" t="s">
        <v>183</v>
      </c>
      <c r="B82" s="256"/>
      <c r="C82" s="212"/>
      <c r="D82" s="193"/>
      <c r="E82" s="193"/>
      <c r="F82" s="193"/>
      <c r="G82" s="193"/>
      <c r="H82" s="206"/>
      <c r="I82" s="206"/>
      <c r="J82" s="206"/>
      <c r="K82" s="193"/>
      <c r="L82" s="206"/>
      <c r="M82" s="213"/>
      <c r="N82" s="211"/>
      <c r="O82" s="211"/>
      <c r="P82" s="206"/>
      <c r="Q82" s="206"/>
      <c r="R82" s="189"/>
      <c r="S82" s="15"/>
      <c r="T82" s="15"/>
    </row>
    <row r="83" spans="1:20">
      <c r="A83" s="256" t="s">
        <v>184</v>
      </c>
      <c r="B83" s="256"/>
      <c r="C83" s="212"/>
      <c r="D83" s="193"/>
      <c r="E83" s="193"/>
      <c r="F83" s="193"/>
      <c r="G83" s="193"/>
      <c r="H83" s="206" t="s">
        <v>29</v>
      </c>
      <c r="I83" s="206" t="s">
        <v>29</v>
      </c>
      <c r="J83" s="206"/>
      <c r="K83" s="193"/>
      <c r="L83" s="206"/>
      <c r="M83" s="213"/>
      <c r="N83" s="211"/>
      <c r="O83" s="211"/>
      <c r="P83" s="206"/>
      <c r="Q83" s="206"/>
      <c r="R83" s="189"/>
      <c r="S83" s="15"/>
      <c r="T83" s="15"/>
    </row>
    <row r="84" spans="1:20">
      <c r="A84" s="207" t="s">
        <v>10</v>
      </c>
      <c r="B84" s="257" t="s">
        <v>9</v>
      </c>
      <c r="C84" s="258"/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59"/>
      <c r="O84" s="259"/>
      <c r="P84" s="260"/>
      <c r="Q84" s="206"/>
      <c r="R84" s="189"/>
      <c r="S84" s="15"/>
      <c r="T84" s="15"/>
    </row>
    <row r="85" spans="1:20">
      <c r="A85" s="215" t="s">
        <v>4</v>
      </c>
      <c r="B85" s="218" t="s">
        <v>67</v>
      </c>
      <c r="C85" s="218"/>
      <c r="D85" s="193">
        <f t="shared" ref="D85:D87" si="20">E85+F85</f>
        <v>4</v>
      </c>
      <c r="E85" s="220">
        <v>2</v>
      </c>
      <c r="F85" s="220">
        <v>2</v>
      </c>
      <c r="G85" s="193"/>
      <c r="H85" s="206" t="s">
        <v>39</v>
      </c>
      <c r="I85" s="206" t="s">
        <v>16</v>
      </c>
      <c r="J85" s="206">
        <f>L85+Q85</f>
        <v>100</v>
      </c>
      <c r="K85" s="193"/>
      <c r="L85" s="206">
        <f>M85+P85</f>
        <v>50</v>
      </c>
      <c r="M85" s="213">
        <f>N85+O85</f>
        <v>45</v>
      </c>
      <c r="N85" s="211">
        <v>15</v>
      </c>
      <c r="O85" s="211">
        <v>30</v>
      </c>
      <c r="P85" s="206">
        <v>5</v>
      </c>
      <c r="Q85" s="206">
        <v>50</v>
      </c>
      <c r="R85" s="189">
        <f t="shared" si="0"/>
        <v>25</v>
      </c>
      <c r="S85" s="15">
        <v>45</v>
      </c>
      <c r="T85" s="15">
        <v>55</v>
      </c>
    </row>
    <row r="86" spans="1:20">
      <c r="A86" s="215" t="s">
        <v>60</v>
      </c>
      <c r="B86" s="218" t="s">
        <v>68</v>
      </c>
      <c r="C86" s="218" t="s">
        <v>178</v>
      </c>
      <c r="D86" s="193">
        <f t="shared" si="20"/>
        <v>3.5</v>
      </c>
      <c r="E86" s="220">
        <v>1.8</v>
      </c>
      <c r="F86" s="220">
        <v>1.7</v>
      </c>
      <c r="G86" s="193"/>
      <c r="H86" s="206" t="s">
        <v>40</v>
      </c>
      <c r="I86" s="206" t="s">
        <v>16</v>
      </c>
      <c r="J86" s="206">
        <f>L86+Q86</f>
        <v>92</v>
      </c>
      <c r="K86" s="193"/>
      <c r="L86" s="206">
        <f>M86+P86</f>
        <v>47</v>
      </c>
      <c r="M86" s="213">
        <f>N86+O86</f>
        <v>45</v>
      </c>
      <c r="N86" s="211">
        <v>15</v>
      </c>
      <c r="O86" s="211">
        <v>30</v>
      </c>
      <c r="P86" s="206">
        <v>2</v>
      </c>
      <c r="Q86" s="206">
        <v>45</v>
      </c>
      <c r="R86" s="189">
        <f t="shared" ref="R86:R146" si="21">J86/D86</f>
        <v>26.285714285714285</v>
      </c>
      <c r="S86" s="15">
        <v>80</v>
      </c>
      <c r="T86" s="15">
        <v>20</v>
      </c>
    </row>
    <row r="87" spans="1:20">
      <c r="A87" s="215" t="s">
        <v>62</v>
      </c>
      <c r="B87" s="218" t="s">
        <v>70</v>
      </c>
      <c r="C87" s="218"/>
      <c r="D87" s="193">
        <f t="shared" si="20"/>
        <v>4</v>
      </c>
      <c r="E87" s="220">
        <v>2</v>
      </c>
      <c r="F87" s="220">
        <v>2</v>
      </c>
      <c r="G87" s="193"/>
      <c r="H87" s="206" t="s">
        <v>39</v>
      </c>
      <c r="I87" s="206" t="s">
        <v>16</v>
      </c>
      <c r="J87" s="206">
        <f>L87+Q87</f>
        <v>100</v>
      </c>
      <c r="K87" s="193"/>
      <c r="L87" s="206">
        <f>M87+P87</f>
        <v>50</v>
      </c>
      <c r="M87" s="213">
        <f>N87+O87</f>
        <v>45</v>
      </c>
      <c r="N87" s="211">
        <v>15</v>
      </c>
      <c r="O87" s="211">
        <v>30</v>
      </c>
      <c r="P87" s="206">
        <v>5</v>
      </c>
      <c r="Q87" s="206">
        <v>50</v>
      </c>
      <c r="R87" s="189">
        <f t="shared" si="21"/>
        <v>25</v>
      </c>
      <c r="S87" s="15">
        <v>30</v>
      </c>
      <c r="T87" s="15">
        <v>70</v>
      </c>
    </row>
    <row r="88" spans="1:20" s="131" customFormat="1">
      <c r="A88" s="195" t="s">
        <v>132</v>
      </c>
      <c r="B88" s="196" t="s">
        <v>82</v>
      </c>
      <c r="C88" s="196"/>
      <c r="D88" s="193">
        <f t="shared" ref="D88:D89" si="22">E88+F88</f>
        <v>2</v>
      </c>
      <c r="E88" s="220">
        <v>1.2</v>
      </c>
      <c r="F88" s="220">
        <v>0.8</v>
      </c>
      <c r="G88" s="193"/>
      <c r="H88" s="206" t="s">
        <v>40</v>
      </c>
      <c r="I88" s="239" t="s">
        <v>16</v>
      </c>
      <c r="J88" s="206">
        <f t="shared" ref="J88" si="23">L88+Q88</f>
        <v>52</v>
      </c>
      <c r="K88" s="193"/>
      <c r="L88" s="206">
        <f t="shared" ref="L88" si="24">M88+P88</f>
        <v>32</v>
      </c>
      <c r="M88" s="213">
        <f t="shared" ref="M88" si="25">N88+O88</f>
        <v>30</v>
      </c>
      <c r="N88" s="240">
        <v>30</v>
      </c>
      <c r="O88" s="240"/>
      <c r="P88" s="239">
        <v>2</v>
      </c>
      <c r="Q88" s="239">
        <v>20</v>
      </c>
      <c r="R88" s="189">
        <f t="shared" si="21"/>
        <v>26</v>
      </c>
      <c r="S88" s="15">
        <v>45</v>
      </c>
      <c r="T88" s="15">
        <v>55</v>
      </c>
    </row>
    <row r="89" spans="1:20" s="30" customFormat="1" ht="24">
      <c r="A89" s="195" t="s">
        <v>63</v>
      </c>
      <c r="B89" s="196" t="s">
        <v>71</v>
      </c>
      <c r="C89" s="218" t="s">
        <v>178</v>
      </c>
      <c r="D89" s="193">
        <f t="shared" si="22"/>
        <v>3.5</v>
      </c>
      <c r="E89" s="220">
        <v>1.8</v>
      </c>
      <c r="F89" s="220">
        <v>1.7</v>
      </c>
      <c r="G89" s="193"/>
      <c r="H89" s="206" t="s">
        <v>40</v>
      </c>
      <c r="I89" s="239" t="s">
        <v>16</v>
      </c>
      <c r="J89" s="206">
        <f>L89+Q89</f>
        <v>92</v>
      </c>
      <c r="K89" s="193"/>
      <c r="L89" s="206">
        <f>M89+P89</f>
        <v>47</v>
      </c>
      <c r="M89" s="213">
        <f>N89+O89</f>
        <v>45</v>
      </c>
      <c r="N89" s="240">
        <v>15</v>
      </c>
      <c r="O89" s="240">
        <v>30</v>
      </c>
      <c r="P89" s="239">
        <v>2</v>
      </c>
      <c r="Q89" s="239">
        <v>45</v>
      </c>
      <c r="R89" s="189">
        <f t="shared" si="21"/>
        <v>26.285714285714285</v>
      </c>
      <c r="S89" s="15">
        <v>65</v>
      </c>
      <c r="T89" s="15">
        <v>35</v>
      </c>
    </row>
    <row r="90" spans="1:20">
      <c r="A90" s="256" t="s">
        <v>31</v>
      </c>
      <c r="B90" s="256"/>
      <c r="C90" s="212"/>
      <c r="D90" s="193">
        <f>SUM(D85:D89)</f>
        <v>17</v>
      </c>
      <c r="E90" s="193">
        <f>SUM(E85:E89)</f>
        <v>8.8000000000000007</v>
      </c>
      <c r="F90" s="193">
        <f>SUM(F85:F89)</f>
        <v>8.1999999999999993</v>
      </c>
      <c r="G90" s="193"/>
      <c r="H90" s="206" t="s">
        <v>29</v>
      </c>
      <c r="I90" s="206" t="s">
        <v>29</v>
      </c>
      <c r="J90" s="206">
        <f>SUM(J85:J89)</f>
        <v>436</v>
      </c>
      <c r="K90" s="193"/>
      <c r="L90" s="206">
        <f t="shared" ref="L90:Q90" si="26">SUM(L85:L89)</f>
        <v>226</v>
      </c>
      <c r="M90" s="213">
        <f>SUM(M85:M89)</f>
        <v>210</v>
      </c>
      <c r="N90" s="211">
        <f t="shared" si="26"/>
        <v>90</v>
      </c>
      <c r="O90" s="211">
        <f t="shared" si="26"/>
        <v>120</v>
      </c>
      <c r="P90" s="206">
        <f t="shared" si="26"/>
        <v>16</v>
      </c>
      <c r="Q90" s="206">
        <f t="shared" si="26"/>
        <v>210</v>
      </c>
      <c r="R90" s="189"/>
      <c r="S90" s="15"/>
      <c r="T90" s="15"/>
    </row>
    <row r="91" spans="1:20">
      <c r="A91" s="256" t="s">
        <v>183</v>
      </c>
      <c r="B91" s="256"/>
      <c r="C91" s="212"/>
      <c r="D91" s="193"/>
      <c r="E91" s="193"/>
      <c r="F91" s="193"/>
      <c r="G91" s="193"/>
      <c r="H91" s="206"/>
      <c r="I91" s="206"/>
      <c r="J91" s="206"/>
      <c r="K91" s="193"/>
      <c r="L91" s="206"/>
      <c r="M91" s="213"/>
      <c r="N91" s="211"/>
      <c r="O91" s="211"/>
      <c r="P91" s="206"/>
      <c r="Q91" s="206"/>
      <c r="R91" s="189"/>
      <c r="S91" s="15"/>
      <c r="T91" s="15"/>
    </row>
    <row r="92" spans="1:20">
      <c r="A92" s="256" t="s">
        <v>184</v>
      </c>
      <c r="B92" s="256"/>
      <c r="C92" s="212"/>
      <c r="D92" s="193"/>
      <c r="E92" s="193"/>
      <c r="F92" s="193"/>
      <c r="G92" s="193"/>
      <c r="H92" s="206" t="s">
        <v>29</v>
      </c>
      <c r="I92" s="206" t="s">
        <v>29</v>
      </c>
      <c r="J92" s="206"/>
      <c r="K92" s="193"/>
      <c r="L92" s="206"/>
      <c r="M92" s="213"/>
      <c r="N92" s="211"/>
      <c r="O92" s="211"/>
      <c r="P92" s="206"/>
      <c r="Q92" s="206"/>
      <c r="R92" s="189"/>
      <c r="S92" s="15"/>
      <c r="T92" s="15"/>
    </row>
    <row r="93" spans="1:20">
      <c r="A93" s="207" t="s">
        <v>11</v>
      </c>
      <c r="B93" s="257" t="s">
        <v>12</v>
      </c>
      <c r="C93" s="258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60"/>
      <c r="Q93" s="206"/>
      <c r="R93" s="189"/>
      <c r="S93" s="15"/>
      <c r="T93" s="15"/>
    </row>
    <row r="94" spans="1:20">
      <c r="A94" s="215" t="s">
        <v>4</v>
      </c>
      <c r="B94" s="218" t="s">
        <v>76</v>
      </c>
      <c r="C94" s="218" t="s">
        <v>178</v>
      </c>
      <c r="D94" s="193">
        <f>E94+F94</f>
        <v>3</v>
      </c>
      <c r="E94" s="193">
        <v>1.8</v>
      </c>
      <c r="F94" s="193">
        <v>1.2</v>
      </c>
      <c r="G94" s="193"/>
      <c r="H94" s="206" t="s">
        <v>40</v>
      </c>
      <c r="I94" s="206" t="s">
        <v>20</v>
      </c>
      <c r="J94" s="206">
        <f>L94+Q94</f>
        <v>77</v>
      </c>
      <c r="K94" s="193"/>
      <c r="L94" s="206">
        <f>M94+P94</f>
        <v>47</v>
      </c>
      <c r="M94" s="213">
        <f>N94+O94</f>
        <v>45</v>
      </c>
      <c r="N94" s="211">
        <v>15</v>
      </c>
      <c r="O94" s="211">
        <v>30</v>
      </c>
      <c r="P94" s="206">
        <v>2</v>
      </c>
      <c r="Q94" s="206">
        <v>30</v>
      </c>
      <c r="R94" s="189">
        <f t="shared" si="21"/>
        <v>25.666666666666668</v>
      </c>
      <c r="S94" s="15">
        <v>60</v>
      </c>
      <c r="T94" s="15">
        <v>40</v>
      </c>
    </row>
    <row r="95" spans="1:20">
      <c r="A95" s="215" t="s">
        <v>60</v>
      </c>
      <c r="B95" s="218" t="s">
        <v>97</v>
      </c>
      <c r="C95" s="218"/>
      <c r="D95" s="193">
        <f>E95+F95</f>
        <v>3</v>
      </c>
      <c r="E95" s="193">
        <v>1.8</v>
      </c>
      <c r="F95" s="193">
        <v>1.2</v>
      </c>
      <c r="G95" s="193"/>
      <c r="H95" s="206" t="s">
        <v>40</v>
      </c>
      <c r="I95" s="206" t="s">
        <v>20</v>
      </c>
      <c r="J95" s="206">
        <f>L95+Q95</f>
        <v>77</v>
      </c>
      <c r="K95" s="193"/>
      <c r="L95" s="206">
        <f>M95+P95</f>
        <v>47</v>
      </c>
      <c r="M95" s="213">
        <f>N95+O95</f>
        <v>45</v>
      </c>
      <c r="N95" s="211">
        <v>15</v>
      </c>
      <c r="O95" s="211">
        <v>30</v>
      </c>
      <c r="P95" s="206">
        <v>2</v>
      </c>
      <c r="Q95" s="206">
        <v>30</v>
      </c>
      <c r="R95" s="189">
        <f t="shared" si="21"/>
        <v>25.666666666666668</v>
      </c>
      <c r="S95" s="15">
        <v>60</v>
      </c>
      <c r="T95" s="15">
        <v>40</v>
      </c>
    </row>
    <row r="96" spans="1:20">
      <c r="A96" s="256" t="s">
        <v>31</v>
      </c>
      <c r="B96" s="256"/>
      <c r="C96" s="212"/>
      <c r="D96" s="193">
        <f>SUM(D94:D95)</f>
        <v>6</v>
      </c>
      <c r="E96" s="193">
        <f>SUM(E94:E95)</f>
        <v>3.6</v>
      </c>
      <c r="F96" s="193">
        <f>SUM(F94:F95)</f>
        <v>2.4</v>
      </c>
      <c r="G96" s="193"/>
      <c r="H96" s="206" t="s">
        <v>29</v>
      </c>
      <c r="I96" s="206" t="s">
        <v>29</v>
      </c>
      <c r="J96" s="206">
        <f>SUM(J94:J95)</f>
        <v>154</v>
      </c>
      <c r="K96" s="193"/>
      <c r="L96" s="206">
        <f t="shared" ref="L96:Q96" si="27">SUM(L94:L95)</f>
        <v>94</v>
      </c>
      <c r="M96" s="213">
        <f t="shared" si="27"/>
        <v>90</v>
      </c>
      <c r="N96" s="211">
        <f t="shared" si="27"/>
        <v>30</v>
      </c>
      <c r="O96" s="211">
        <f t="shared" si="27"/>
        <v>60</v>
      </c>
      <c r="P96" s="206">
        <f t="shared" si="27"/>
        <v>4</v>
      </c>
      <c r="Q96" s="206">
        <f t="shared" si="27"/>
        <v>60</v>
      </c>
      <c r="R96" s="189"/>
      <c r="S96" s="15"/>
      <c r="T96" s="15"/>
    </row>
    <row r="97" spans="1:20">
      <c r="A97" s="256" t="s">
        <v>183</v>
      </c>
      <c r="B97" s="256"/>
      <c r="C97" s="212"/>
      <c r="D97" s="193"/>
      <c r="E97" s="193"/>
      <c r="F97" s="193"/>
      <c r="G97" s="193"/>
      <c r="H97" s="206"/>
      <c r="I97" s="206"/>
      <c r="J97" s="206"/>
      <c r="K97" s="193"/>
      <c r="L97" s="206"/>
      <c r="M97" s="213"/>
      <c r="N97" s="211"/>
      <c r="O97" s="211"/>
      <c r="P97" s="206"/>
      <c r="Q97" s="206"/>
      <c r="R97" s="189"/>
      <c r="S97" s="15"/>
      <c r="T97" s="15"/>
    </row>
    <row r="98" spans="1:20">
      <c r="A98" s="256" t="s">
        <v>184</v>
      </c>
      <c r="B98" s="256"/>
      <c r="C98" s="212"/>
      <c r="D98" s="193">
        <f>D94+D95</f>
        <v>6</v>
      </c>
      <c r="E98" s="193">
        <f>E94+E95</f>
        <v>3.6</v>
      </c>
      <c r="F98" s="193">
        <f>F94+F95</f>
        <v>2.4</v>
      </c>
      <c r="G98" s="193"/>
      <c r="H98" s="206" t="s">
        <v>29</v>
      </c>
      <c r="I98" s="206" t="s">
        <v>29</v>
      </c>
      <c r="J98" s="206">
        <f>J94+J95</f>
        <v>154</v>
      </c>
      <c r="K98" s="193"/>
      <c r="L98" s="206">
        <f t="shared" ref="L98:Q98" si="28">L94+L95</f>
        <v>94</v>
      </c>
      <c r="M98" s="213">
        <f t="shared" si="28"/>
        <v>90</v>
      </c>
      <c r="N98" s="211">
        <f t="shared" si="28"/>
        <v>30</v>
      </c>
      <c r="O98" s="211">
        <f t="shared" si="28"/>
        <v>60</v>
      </c>
      <c r="P98" s="206">
        <f t="shared" si="28"/>
        <v>4</v>
      </c>
      <c r="Q98" s="206">
        <f t="shared" si="28"/>
        <v>60</v>
      </c>
      <c r="R98" s="189"/>
      <c r="S98" s="15"/>
      <c r="T98" s="15"/>
    </row>
    <row r="99" spans="1:20" s="130" customFormat="1">
      <c r="A99" s="289" t="s">
        <v>129</v>
      </c>
      <c r="B99" s="290"/>
      <c r="C99" s="229"/>
      <c r="D99" s="230">
        <f>D76+D81+D90+D96</f>
        <v>30</v>
      </c>
      <c r="E99" s="230">
        <f>E76+E81+E90+E96</f>
        <v>16.100000000000001</v>
      </c>
      <c r="F99" s="230">
        <f>F76+F81+F90+F96</f>
        <v>13.9</v>
      </c>
      <c r="G99" s="231"/>
      <c r="H99" s="229" t="s">
        <v>29</v>
      </c>
      <c r="I99" s="229" t="s">
        <v>29</v>
      </c>
      <c r="J99" s="229">
        <f>J76+J81+J90+J96</f>
        <v>772</v>
      </c>
      <c r="K99" s="231"/>
      <c r="L99" s="229">
        <f>L76+L81+L90+L96</f>
        <v>417</v>
      </c>
      <c r="M99" s="229">
        <f>M76+M81+M90+M96</f>
        <v>390</v>
      </c>
      <c r="N99" s="229">
        <f>N76+N81+N90+N96</f>
        <v>150</v>
      </c>
      <c r="O99" s="229">
        <f>O76+O81+O90+O96</f>
        <v>240</v>
      </c>
      <c r="P99" s="229">
        <f>P76+P81+P90+P96</f>
        <v>27</v>
      </c>
      <c r="Q99" s="229">
        <f t="shared" ref="Q99" si="29">Q76+Q81+Q90+Q96</f>
        <v>355</v>
      </c>
      <c r="R99" s="189"/>
      <c r="S99" s="15"/>
      <c r="T99" s="15"/>
    </row>
    <row r="100" spans="1:20">
      <c r="A100" s="274" t="s">
        <v>130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06"/>
      <c r="R100" s="189"/>
      <c r="S100" s="15"/>
      <c r="T100" s="15"/>
    </row>
    <row r="101" spans="1:20">
      <c r="A101" s="207" t="s">
        <v>7</v>
      </c>
      <c r="B101" s="257" t="s">
        <v>5</v>
      </c>
      <c r="C101" s="258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60"/>
      <c r="Q101" s="206"/>
      <c r="R101" s="189"/>
      <c r="S101" s="15"/>
      <c r="T101" s="15"/>
    </row>
    <row r="102" spans="1:20">
      <c r="A102" s="215" t="s">
        <v>4</v>
      </c>
      <c r="B102" s="218" t="s">
        <v>2</v>
      </c>
      <c r="C102" s="218"/>
      <c r="D102" s="193">
        <f>E102+F102</f>
        <v>2</v>
      </c>
      <c r="E102" s="193">
        <v>1.2</v>
      </c>
      <c r="F102" s="193">
        <v>0.8</v>
      </c>
      <c r="G102" s="193"/>
      <c r="H102" s="206" t="s">
        <v>40</v>
      </c>
      <c r="I102" s="206" t="s">
        <v>20</v>
      </c>
      <c r="J102" s="206">
        <f>L102+Q102</f>
        <v>52</v>
      </c>
      <c r="K102" s="193"/>
      <c r="L102" s="206">
        <f>M102+P102</f>
        <v>32</v>
      </c>
      <c r="M102" s="213">
        <f>N102+O102</f>
        <v>30</v>
      </c>
      <c r="N102" s="211"/>
      <c r="O102" s="211">
        <v>30</v>
      </c>
      <c r="P102" s="206">
        <v>2</v>
      </c>
      <c r="Q102" s="206">
        <v>20</v>
      </c>
      <c r="R102" s="189">
        <f t="shared" si="21"/>
        <v>26</v>
      </c>
      <c r="S102" s="15">
        <v>50</v>
      </c>
      <c r="T102" s="15">
        <v>50</v>
      </c>
    </row>
    <row r="103" spans="1:20" s="64" customFormat="1">
      <c r="A103" s="215" t="s">
        <v>60</v>
      </c>
      <c r="B103" s="218" t="s">
        <v>200</v>
      </c>
      <c r="C103" s="218"/>
      <c r="D103" s="193">
        <v>1</v>
      </c>
      <c r="E103" s="193">
        <v>1</v>
      </c>
      <c r="F103" s="193"/>
      <c r="G103" s="193"/>
      <c r="H103" s="206" t="s">
        <v>40</v>
      </c>
      <c r="I103" s="206" t="s">
        <v>16</v>
      </c>
      <c r="J103" s="206">
        <v>30</v>
      </c>
      <c r="K103" s="193"/>
      <c r="L103" s="206">
        <v>30</v>
      </c>
      <c r="M103" s="213">
        <v>30</v>
      </c>
      <c r="N103" s="211"/>
      <c r="O103" s="211">
        <v>30</v>
      </c>
      <c r="P103" s="206"/>
      <c r="Q103" s="206"/>
      <c r="R103" s="189">
        <f t="shared" si="21"/>
        <v>30</v>
      </c>
      <c r="S103" s="15">
        <v>50</v>
      </c>
      <c r="T103" s="15">
        <v>50</v>
      </c>
    </row>
    <row r="104" spans="1:20">
      <c r="A104" s="256" t="s">
        <v>31</v>
      </c>
      <c r="B104" s="256"/>
      <c r="C104" s="212"/>
      <c r="D104" s="193">
        <f>D102+D103</f>
        <v>3</v>
      </c>
      <c r="E104" s="193">
        <f t="shared" ref="E104:F104" si="30">E102+E103</f>
        <v>2.2000000000000002</v>
      </c>
      <c r="F104" s="193">
        <f t="shared" si="30"/>
        <v>0.8</v>
      </c>
      <c r="G104" s="193"/>
      <c r="H104" s="206" t="s">
        <v>29</v>
      </c>
      <c r="I104" s="206" t="s">
        <v>29</v>
      </c>
      <c r="J104" s="206">
        <f>J102+J103</f>
        <v>82</v>
      </c>
      <c r="K104" s="206"/>
      <c r="L104" s="206">
        <f t="shared" ref="L104:Q104" si="31">L102+L103</f>
        <v>62</v>
      </c>
      <c r="M104" s="206">
        <f t="shared" si="31"/>
        <v>60</v>
      </c>
      <c r="N104" s="211">
        <f t="shared" si="31"/>
        <v>0</v>
      </c>
      <c r="O104" s="211">
        <f t="shared" si="31"/>
        <v>60</v>
      </c>
      <c r="P104" s="206">
        <f t="shared" si="31"/>
        <v>2</v>
      </c>
      <c r="Q104" s="206">
        <f t="shared" si="31"/>
        <v>20</v>
      </c>
      <c r="R104" s="189"/>
      <c r="S104" s="15"/>
      <c r="T104" s="15"/>
    </row>
    <row r="105" spans="1:20">
      <c r="A105" s="256" t="s">
        <v>183</v>
      </c>
      <c r="B105" s="256"/>
      <c r="C105" s="212"/>
      <c r="D105" s="193"/>
      <c r="E105" s="193"/>
      <c r="F105" s="193"/>
      <c r="G105" s="193"/>
      <c r="H105" s="206"/>
      <c r="I105" s="206"/>
      <c r="J105" s="206"/>
      <c r="K105" s="193"/>
      <c r="L105" s="206"/>
      <c r="M105" s="213"/>
      <c r="N105" s="211"/>
      <c r="O105" s="211"/>
      <c r="P105" s="206"/>
      <c r="Q105" s="206"/>
      <c r="R105" s="189"/>
      <c r="S105" s="15"/>
      <c r="T105" s="15"/>
    </row>
    <row r="106" spans="1:20">
      <c r="A106" s="256" t="s">
        <v>184</v>
      </c>
      <c r="B106" s="256"/>
      <c r="C106" s="212"/>
      <c r="D106" s="193">
        <f>D102</f>
        <v>2</v>
      </c>
      <c r="E106" s="193">
        <f>E102</f>
        <v>1.2</v>
      </c>
      <c r="F106" s="193">
        <f>F102</f>
        <v>0.8</v>
      </c>
      <c r="G106" s="193"/>
      <c r="H106" s="206" t="s">
        <v>29</v>
      </c>
      <c r="I106" s="206" t="s">
        <v>29</v>
      </c>
      <c r="J106" s="206">
        <f>J102</f>
        <v>52</v>
      </c>
      <c r="K106" s="193"/>
      <c r="L106" s="206">
        <f t="shared" ref="L106:Q106" si="32">L102</f>
        <v>32</v>
      </c>
      <c r="M106" s="213">
        <f t="shared" si="32"/>
        <v>30</v>
      </c>
      <c r="N106" s="211">
        <f t="shared" si="32"/>
        <v>0</v>
      </c>
      <c r="O106" s="211">
        <f t="shared" si="32"/>
        <v>30</v>
      </c>
      <c r="P106" s="206">
        <f t="shared" si="32"/>
        <v>2</v>
      </c>
      <c r="Q106" s="206">
        <f t="shared" si="32"/>
        <v>20</v>
      </c>
      <c r="R106" s="189"/>
      <c r="S106" s="15"/>
      <c r="T106" s="15"/>
    </row>
    <row r="107" spans="1:20">
      <c r="A107" s="207" t="s">
        <v>10</v>
      </c>
      <c r="B107" s="257" t="s">
        <v>9</v>
      </c>
      <c r="C107" s="258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60"/>
      <c r="Q107" s="206"/>
      <c r="R107" s="189"/>
      <c r="S107" s="15"/>
      <c r="T107" s="15"/>
    </row>
    <row r="108" spans="1:20">
      <c r="A108" s="215" t="s">
        <v>4</v>
      </c>
      <c r="B108" s="218" t="s">
        <v>77</v>
      </c>
      <c r="C108" s="218" t="s">
        <v>178</v>
      </c>
      <c r="D108" s="193">
        <f t="shared" ref="D108:D112" si="33">E108+F108</f>
        <v>3.5</v>
      </c>
      <c r="E108" s="193">
        <v>1.8</v>
      </c>
      <c r="F108" s="193">
        <v>1.7</v>
      </c>
      <c r="G108" s="193"/>
      <c r="H108" s="206" t="s">
        <v>40</v>
      </c>
      <c r="I108" s="206" t="s">
        <v>16</v>
      </c>
      <c r="J108" s="206">
        <f t="shared" ref="J108:J112" si="34">L108+Q108</f>
        <v>92</v>
      </c>
      <c r="K108" s="193"/>
      <c r="L108" s="206">
        <f t="shared" ref="L108:L112" si="35">M108+P108</f>
        <v>47</v>
      </c>
      <c r="M108" s="213">
        <f t="shared" ref="M108:M112" si="36">N108+O108</f>
        <v>45</v>
      </c>
      <c r="N108" s="211">
        <v>15</v>
      </c>
      <c r="O108" s="211">
        <v>30</v>
      </c>
      <c r="P108" s="239">
        <v>2</v>
      </c>
      <c r="Q108" s="239">
        <v>45</v>
      </c>
      <c r="R108" s="189">
        <f t="shared" si="21"/>
        <v>26.285714285714285</v>
      </c>
      <c r="S108" s="15">
        <v>55</v>
      </c>
      <c r="T108" s="15">
        <v>45</v>
      </c>
    </row>
    <row r="109" spans="1:20">
      <c r="A109" s="215" t="s">
        <v>60</v>
      </c>
      <c r="B109" s="218" t="s">
        <v>78</v>
      </c>
      <c r="C109" s="218" t="s">
        <v>178</v>
      </c>
      <c r="D109" s="193">
        <f t="shared" si="33"/>
        <v>4</v>
      </c>
      <c r="E109" s="220">
        <v>2</v>
      </c>
      <c r="F109" s="220">
        <v>2</v>
      </c>
      <c r="G109" s="193"/>
      <c r="H109" s="206" t="s">
        <v>39</v>
      </c>
      <c r="I109" s="206" t="s">
        <v>16</v>
      </c>
      <c r="J109" s="206">
        <f t="shared" si="34"/>
        <v>100</v>
      </c>
      <c r="K109" s="193"/>
      <c r="L109" s="206">
        <f t="shared" si="35"/>
        <v>50</v>
      </c>
      <c r="M109" s="213">
        <f t="shared" si="36"/>
        <v>45</v>
      </c>
      <c r="N109" s="211">
        <v>15</v>
      </c>
      <c r="O109" s="211">
        <v>30</v>
      </c>
      <c r="P109" s="239">
        <v>5</v>
      </c>
      <c r="Q109" s="239">
        <v>50</v>
      </c>
      <c r="R109" s="189">
        <f t="shared" si="21"/>
        <v>25</v>
      </c>
      <c r="S109" s="15">
        <v>70</v>
      </c>
      <c r="T109" s="15">
        <v>30</v>
      </c>
    </row>
    <row r="110" spans="1:20">
      <c r="A110" s="215" t="s">
        <v>61</v>
      </c>
      <c r="B110" s="218" t="s">
        <v>79</v>
      </c>
      <c r="C110" s="218" t="s">
        <v>178</v>
      </c>
      <c r="D110" s="193">
        <f t="shared" si="33"/>
        <v>4</v>
      </c>
      <c r="E110" s="220">
        <v>2</v>
      </c>
      <c r="F110" s="220">
        <v>2</v>
      </c>
      <c r="G110" s="193"/>
      <c r="H110" s="206" t="s">
        <v>39</v>
      </c>
      <c r="I110" s="206" t="s">
        <v>16</v>
      </c>
      <c r="J110" s="206">
        <f t="shared" si="34"/>
        <v>100</v>
      </c>
      <c r="K110" s="193"/>
      <c r="L110" s="206">
        <f t="shared" si="35"/>
        <v>50</v>
      </c>
      <c r="M110" s="213">
        <f t="shared" si="36"/>
        <v>45</v>
      </c>
      <c r="N110" s="211">
        <v>15</v>
      </c>
      <c r="O110" s="211">
        <v>30</v>
      </c>
      <c r="P110" s="239">
        <v>5</v>
      </c>
      <c r="Q110" s="239">
        <v>50</v>
      </c>
      <c r="R110" s="189">
        <f t="shared" si="21"/>
        <v>25</v>
      </c>
      <c r="S110" s="15">
        <v>80</v>
      </c>
      <c r="T110" s="15">
        <v>20</v>
      </c>
    </row>
    <row r="111" spans="1:20">
      <c r="A111" s="215" t="s">
        <v>62</v>
      </c>
      <c r="B111" s="218" t="s">
        <v>80</v>
      </c>
      <c r="C111" s="218"/>
      <c r="D111" s="193">
        <f t="shared" si="33"/>
        <v>3</v>
      </c>
      <c r="E111" s="193">
        <v>1.8</v>
      </c>
      <c r="F111" s="193">
        <v>1.2</v>
      </c>
      <c r="G111" s="193"/>
      <c r="H111" s="206" t="s">
        <v>40</v>
      </c>
      <c r="I111" s="206" t="s">
        <v>16</v>
      </c>
      <c r="J111" s="206">
        <f t="shared" si="34"/>
        <v>77</v>
      </c>
      <c r="K111" s="193"/>
      <c r="L111" s="206">
        <f t="shared" si="35"/>
        <v>47</v>
      </c>
      <c r="M111" s="213">
        <f t="shared" si="36"/>
        <v>45</v>
      </c>
      <c r="N111" s="211">
        <v>15</v>
      </c>
      <c r="O111" s="211">
        <v>30</v>
      </c>
      <c r="P111" s="206">
        <v>2</v>
      </c>
      <c r="Q111" s="206">
        <v>30</v>
      </c>
      <c r="R111" s="189">
        <f t="shared" si="21"/>
        <v>25.666666666666668</v>
      </c>
      <c r="S111" s="15">
        <v>75</v>
      </c>
      <c r="T111" s="15">
        <v>25</v>
      </c>
    </row>
    <row r="112" spans="1:20" s="30" customFormat="1">
      <c r="A112" s="195" t="s">
        <v>63</v>
      </c>
      <c r="B112" s="196" t="s">
        <v>81</v>
      </c>
      <c r="C112" s="218" t="s">
        <v>178</v>
      </c>
      <c r="D112" s="193">
        <f t="shared" si="33"/>
        <v>3.5</v>
      </c>
      <c r="E112" s="220">
        <v>1.8</v>
      </c>
      <c r="F112" s="220">
        <v>1.7</v>
      </c>
      <c r="G112" s="193"/>
      <c r="H112" s="206" t="s">
        <v>40</v>
      </c>
      <c r="I112" s="239" t="s">
        <v>16</v>
      </c>
      <c r="J112" s="206">
        <f t="shared" si="34"/>
        <v>92</v>
      </c>
      <c r="K112" s="193"/>
      <c r="L112" s="206">
        <f t="shared" si="35"/>
        <v>47</v>
      </c>
      <c r="M112" s="213">
        <f t="shared" si="36"/>
        <v>45</v>
      </c>
      <c r="N112" s="240">
        <v>15</v>
      </c>
      <c r="O112" s="240">
        <v>30</v>
      </c>
      <c r="P112" s="239">
        <v>2</v>
      </c>
      <c r="Q112" s="239">
        <v>45</v>
      </c>
      <c r="R112" s="189">
        <f t="shared" si="21"/>
        <v>26.285714285714285</v>
      </c>
      <c r="S112" s="15">
        <v>80</v>
      </c>
      <c r="T112" s="15">
        <v>20</v>
      </c>
    </row>
    <row r="113" spans="1:20">
      <c r="A113" s="256" t="s">
        <v>31</v>
      </c>
      <c r="B113" s="256"/>
      <c r="C113" s="212"/>
      <c r="D113" s="193">
        <f>SUM(D108:D112)</f>
        <v>18</v>
      </c>
      <c r="E113" s="193">
        <f>SUM(E108:E112)</f>
        <v>9.4</v>
      </c>
      <c r="F113" s="193">
        <f>SUM(F108:F112)</f>
        <v>8.6</v>
      </c>
      <c r="G113" s="193"/>
      <c r="H113" s="206" t="s">
        <v>29</v>
      </c>
      <c r="I113" s="206" t="s">
        <v>29</v>
      </c>
      <c r="J113" s="206">
        <f>SUM(J108:J112)</f>
        <v>461</v>
      </c>
      <c r="K113" s="193"/>
      <c r="L113" s="206">
        <f t="shared" ref="L113:Q113" si="37">SUM(L108:L112)</f>
        <v>241</v>
      </c>
      <c r="M113" s="213">
        <f t="shared" si="37"/>
        <v>225</v>
      </c>
      <c r="N113" s="211">
        <f t="shared" si="37"/>
        <v>75</v>
      </c>
      <c r="O113" s="211">
        <f t="shared" si="37"/>
        <v>150</v>
      </c>
      <c r="P113" s="206">
        <f t="shared" si="37"/>
        <v>16</v>
      </c>
      <c r="Q113" s="206">
        <f t="shared" si="37"/>
        <v>220</v>
      </c>
      <c r="R113" s="189"/>
      <c r="S113" s="15"/>
      <c r="T113" s="15"/>
    </row>
    <row r="114" spans="1:20">
      <c r="A114" s="256" t="s">
        <v>183</v>
      </c>
      <c r="B114" s="256"/>
      <c r="C114" s="212"/>
      <c r="D114" s="193"/>
      <c r="E114" s="193"/>
      <c r="F114" s="193"/>
      <c r="G114" s="193"/>
      <c r="H114" s="206"/>
      <c r="I114" s="206"/>
      <c r="J114" s="206"/>
      <c r="K114" s="193"/>
      <c r="L114" s="206"/>
      <c r="M114" s="213"/>
      <c r="N114" s="211"/>
      <c r="O114" s="211"/>
      <c r="P114" s="206"/>
      <c r="Q114" s="206"/>
      <c r="R114" s="189"/>
      <c r="S114" s="15"/>
      <c r="T114" s="15"/>
    </row>
    <row r="115" spans="1:20">
      <c r="A115" s="256" t="s">
        <v>184</v>
      </c>
      <c r="B115" s="256"/>
      <c r="C115" s="212"/>
      <c r="D115" s="193"/>
      <c r="E115" s="193"/>
      <c r="F115" s="193"/>
      <c r="G115" s="193"/>
      <c r="H115" s="206" t="s">
        <v>29</v>
      </c>
      <c r="I115" s="206" t="s">
        <v>29</v>
      </c>
      <c r="J115" s="206"/>
      <c r="K115" s="193"/>
      <c r="L115" s="206"/>
      <c r="M115" s="213"/>
      <c r="N115" s="211"/>
      <c r="O115" s="211"/>
      <c r="P115" s="206"/>
      <c r="Q115" s="206"/>
      <c r="R115" s="189"/>
      <c r="S115" s="15"/>
      <c r="T115" s="15"/>
    </row>
    <row r="116" spans="1:20">
      <c r="A116" s="207" t="s">
        <v>11</v>
      </c>
      <c r="B116" s="257" t="s">
        <v>12</v>
      </c>
      <c r="C116" s="258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60"/>
      <c r="Q116" s="206"/>
      <c r="R116" s="189"/>
      <c r="S116" s="15"/>
      <c r="T116" s="15"/>
    </row>
    <row r="117" spans="1:20">
      <c r="A117" s="215" t="s">
        <v>4</v>
      </c>
      <c r="B117" s="218" t="s">
        <v>98</v>
      </c>
      <c r="C117" s="218" t="s">
        <v>178</v>
      </c>
      <c r="D117" s="193">
        <f>E117+F117</f>
        <v>3</v>
      </c>
      <c r="E117" s="193">
        <v>1.8</v>
      </c>
      <c r="F117" s="193">
        <v>1.2</v>
      </c>
      <c r="G117" s="193"/>
      <c r="H117" s="206" t="s">
        <v>40</v>
      </c>
      <c r="I117" s="206" t="s">
        <v>20</v>
      </c>
      <c r="J117" s="206">
        <f>L117+Q117</f>
        <v>77</v>
      </c>
      <c r="K117" s="193"/>
      <c r="L117" s="206">
        <f>M117+P117</f>
        <v>47</v>
      </c>
      <c r="M117" s="213">
        <f>N117+O117</f>
        <v>45</v>
      </c>
      <c r="N117" s="211">
        <v>15</v>
      </c>
      <c r="O117" s="211">
        <v>30</v>
      </c>
      <c r="P117" s="206">
        <v>2</v>
      </c>
      <c r="Q117" s="206">
        <v>30</v>
      </c>
      <c r="R117" s="189">
        <f t="shared" si="21"/>
        <v>25.666666666666668</v>
      </c>
      <c r="S117" s="15">
        <v>70</v>
      </c>
      <c r="T117" s="15">
        <v>30</v>
      </c>
    </row>
    <row r="118" spans="1:20">
      <c r="A118" s="215" t="s">
        <v>60</v>
      </c>
      <c r="B118" s="218" t="s">
        <v>99</v>
      </c>
      <c r="C118" s="218" t="s">
        <v>178</v>
      </c>
      <c r="D118" s="193">
        <f>E118+F118</f>
        <v>3</v>
      </c>
      <c r="E118" s="193">
        <v>1.8</v>
      </c>
      <c r="F118" s="193">
        <v>1.2</v>
      </c>
      <c r="G118" s="193"/>
      <c r="H118" s="206" t="s">
        <v>40</v>
      </c>
      <c r="I118" s="206" t="s">
        <v>20</v>
      </c>
      <c r="J118" s="206">
        <f>L118+Q118</f>
        <v>77</v>
      </c>
      <c r="K118" s="193"/>
      <c r="L118" s="206">
        <f>M118+P118</f>
        <v>47</v>
      </c>
      <c r="M118" s="213">
        <f>N118+O118</f>
        <v>45</v>
      </c>
      <c r="N118" s="211">
        <v>15</v>
      </c>
      <c r="O118" s="211">
        <v>30</v>
      </c>
      <c r="P118" s="206">
        <v>2</v>
      </c>
      <c r="Q118" s="206">
        <v>30</v>
      </c>
      <c r="R118" s="189">
        <f t="shared" si="21"/>
        <v>25.666666666666668</v>
      </c>
      <c r="S118" s="15">
        <v>65</v>
      </c>
      <c r="T118" s="15">
        <v>35</v>
      </c>
    </row>
    <row r="119" spans="1:20">
      <c r="A119" s="215" t="s">
        <v>61</v>
      </c>
      <c r="B119" s="218" t="s">
        <v>100</v>
      </c>
      <c r="C119" s="218" t="s">
        <v>178</v>
      </c>
      <c r="D119" s="193">
        <f>E119+F119</f>
        <v>3</v>
      </c>
      <c r="E119" s="193">
        <v>1.8</v>
      </c>
      <c r="F119" s="193">
        <v>1.2</v>
      </c>
      <c r="G119" s="193"/>
      <c r="H119" s="206" t="s">
        <v>40</v>
      </c>
      <c r="I119" s="206" t="s">
        <v>20</v>
      </c>
      <c r="J119" s="206">
        <f>L119+Q119</f>
        <v>77</v>
      </c>
      <c r="K119" s="193"/>
      <c r="L119" s="206">
        <f>M119+P119</f>
        <v>47</v>
      </c>
      <c r="M119" s="213">
        <f>N119+O119</f>
        <v>45</v>
      </c>
      <c r="N119" s="211">
        <v>15</v>
      </c>
      <c r="O119" s="211">
        <v>30</v>
      </c>
      <c r="P119" s="206">
        <v>2</v>
      </c>
      <c r="Q119" s="206">
        <v>30</v>
      </c>
      <c r="R119" s="189">
        <f t="shared" si="21"/>
        <v>25.666666666666668</v>
      </c>
      <c r="S119" s="15">
        <v>55</v>
      </c>
      <c r="T119" s="15">
        <v>45</v>
      </c>
    </row>
    <row r="120" spans="1:20">
      <c r="A120" s="256" t="s">
        <v>31</v>
      </c>
      <c r="B120" s="256"/>
      <c r="C120" s="212"/>
      <c r="D120" s="193">
        <f>SUM(D117:D119)</f>
        <v>9</v>
      </c>
      <c r="E120" s="193">
        <f>SUM(E117:E119)</f>
        <v>5.4</v>
      </c>
      <c r="F120" s="193">
        <f>SUM(F117:F119)</f>
        <v>3.5999999999999996</v>
      </c>
      <c r="G120" s="193"/>
      <c r="H120" s="206" t="s">
        <v>29</v>
      </c>
      <c r="I120" s="206" t="s">
        <v>29</v>
      </c>
      <c r="J120" s="206">
        <f>SUM(J117:J119)</f>
        <v>231</v>
      </c>
      <c r="K120" s="193"/>
      <c r="L120" s="206">
        <f t="shared" ref="L120:Q120" si="38">SUM(L117:L119)</f>
        <v>141</v>
      </c>
      <c r="M120" s="213">
        <f t="shared" si="38"/>
        <v>135</v>
      </c>
      <c r="N120" s="211">
        <f t="shared" si="38"/>
        <v>45</v>
      </c>
      <c r="O120" s="211">
        <f t="shared" si="38"/>
        <v>90</v>
      </c>
      <c r="P120" s="206">
        <f t="shared" si="38"/>
        <v>6</v>
      </c>
      <c r="Q120" s="206">
        <f t="shared" si="38"/>
        <v>90</v>
      </c>
      <c r="R120" s="189"/>
      <c r="S120" s="15"/>
      <c r="T120" s="15"/>
    </row>
    <row r="121" spans="1:20">
      <c r="A121" s="256" t="s">
        <v>183</v>
      </c>
      <c r="B121" s="256"/>
      <c r="C121" s="212"/>
      <c r="D121" s="193"/>
      <c r="E121" s="193"/>
      <c r="F121" s="193"/>
      <c r="G121" s="193"/>
      <c r="H121" s="206"/>
      <c r="I121" s="206"/>
      <c r="J121" s="206"/>
      <c r="K121" s="193"/>
      <c r="L121" s="206"/>
      <c r="M121" s="213"/>
      <c r="N121" s="211"/>
      <c r="O121" s="211"/>
      <c r="P121" s="206"/>
      <c r="Q121" s="206"/>
      <c r="R121" s="189"/>
      <c r="S121" s="15"/>
      <c r="T121" s="15"/>
    </row>
    <row r="122" spans="1:20">
      <c r="A122" s="256" t="s">
        <v>184</v>
      </c>
      <c r="B122" s="256"/>
      <c r="C122" s="212"/>
      <c r="D122" s="193">
        <f>D117+D118+D119</f>
        <v>9</v>
      </c>
      <c r="E122" s="193">
        <f>E117+E118+E119</f>
        <v>5.4</v>
      </c>
      <c r="F122" s="193">
        <f>F117+F118+F119</f>
        <v>3.5999999999999996</v>
      </c>
      <c r="G122" s="193"/>
      <c r="H122" s="206" t="s">
        <v>29</v>
      </c>
      <c r="I122" s="206" t="s">
        <v>29</v>
      </c>
      <c r="J122" s="206">
        <f>J117+J118+J119</f>
        <v>231</v>
      </c>
      <c r="K122" s="193"/>
      <c r="L122" s="206">
        <f t="shared" ref="L122:Q122" si="39">L117+L118+L119</f>
        <v>141</v>
      </c>
      <c r="M122" s="213">
        <f t="shared" si="39"/>
        <v>135</v>
      </c>
      <c r="N122" s="211">
        <f t="shared" si="39"/>
        <v>45</v>
      </c>
      <c r="O122" s="211">
        <f t="shared" si="39"/>
        <v>90</v>
      </c>
      <c r="P122" s="206">
        <f t="shared" si="39"/>
        <v>6</v>
      </c>
      <c r="Q122" s="206">
        <f t="shared" si="39"/>
        <v>90</v>
      </c>
      <c r="R122" s="189"/>
      <c r="S122" s="15"/>
      <c r="T122" s="15"/>
    </row>
    <row r="123" spans="1:20" s="130" customFormat="1">
      <c r="A123" s="289" t="s">
        <v>131</v>
      </c>
      <c r="B123" s="290"/>
      <c r="C123" s="229"/>
      <c r="D123" s="230">
        <f>D104+D113+D120</f>
        <v>30</v>
      </c>
      <c r="E123" s="230">
        <f>E104+E113+E120</f>
        <v>17</v>
      </c>
      <c r="F123" s="230">
        <f>F104+F113+F120</f>
        <v>13</v>
      </c>
      <c r="G123" s="231"/>
      <c r="H123" s="229" t="s">
        <v>29</v>
      </c>
      <c r="I123" s="229" t="s">
        <v>29</v>
      </c>
      <c r="J123" s="229">
        <f>J104+J113+J120</f>
        <v>774</v>
      </c>
      <c r="K123" s="231"/>
      <c r="L123" s="229">
        <f t="shared" ref="L123:Q123" si="40">L104+L113+L120</f>
        <v>444</v>
      </c>
      <c r="M123" s="229">
        <f t="shared" si="40"/>
        <v>420</v>
      </c>
      <c r="N123" s="229">
        <f t="shared" si="40"/>
        <v>120</v>
      </c>
      <c r="O123" s="229">
        <f t="shared" si="40"/>
        <v>300</v>
      </c>
      <c r="P123" s="229">
        <f t="shared" si="40"/>
        <v>24</v>
      </c>
      <c r="Q123" s="229">
        <f t="shared" si="40"/>
        <v>330</v>
      </c>
      <c r="R123" s="189"/>
      <c r="S123" s="15"/>
      <c r="T123" s="15"/>
    </row>
    <row r="124" spans="1:20">
      <c r="A124" s="294" t="s">
        <v>133</v>
      </c>
      <c r="B124" s="294"/>
      <c r="C124" s="233"/>
      <c r="D124" s="234">
        <f>D99+D123</f>
        <v>60</v>
      </c>
      <c r="E124" s="234">
        <f>E99+E123</f>
        <v>33.1</v>
      </c>
      <c r="F124" s="234">
        <f>F99+F123</f>
        <v>26.9</v>
      </c>
      <c r="G124" s="193"/>
      <c r="H124" s="233" t="s">
        <v>29</v>
      </c>
      <c r="I124" s="233" t="s">
        <v>29</v>
      </c>
      <c r="J124" s="233">
        <f>L124+Q124</f>
        <v>1546</v>
      </c>
      <c r="K124" s="193"/>
      <c r="L124" s="233">
        <f>M124+P124</f>
        <v>861</v>
      </c>
      <c r="M124" s="235">
        <f>N124+O124</f>
        <v>810</v>
      </c>
      <c r="N124" s="236">
        <f>N99+N123</f>
        <v>270</v>
      </c>
      <c r="O124" s="236">
        <f>O99+O123</f>
        <v>540</v>
      </c>
      <c r="P124" s="233">
        <f>P99+P123</f>
        <v>51</v>
      </c>
      <c r="Q124" s="233">
        <f>Q99+Q123</f>
        <v>685</v>
      </c>
      <c r="R124" s="189"/>
      <c r="S124" s="15"/>
      <c r="T124" s="15"/>
    </row>
    <row r="125" spans="1:20">
      <c r="A125" s="295" t="s">
        <v>146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60"/>
      <c r="Q125" s="206"/>
      <c r="R125" s="189"/>
      <c r="S125" s="15"/>
      <c r="T125" s="15"/>
    </row>
    <row r="126" spans="1:20">
      <c r="A126" s="274" t="s">
        <v>134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06"/>
      <c r="R126" s="189"/>
      <c r="S126" s="15"/>
      <c r="T126" s="15"/>
    </row>
    <row r="127" spans="1:20" s="58" customFormat="1">
      <c r="A127" s="207" t="s">
        <v>7</v>
      </c>
      <c r="B127" s="257" t="s">
        <v>5</v>
      </c>
      <c r="C127" s="258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60"/>
      <c r="Q127" s="206"/>
      <c r="R127" s="189"/>
      <c r="S127" s="15"/>
      <c r="T127" s="15"/>
    </row>
    <row r="128" spans="1:20" s="58" customFormat="1">
      <c r="A128" s="215" t="s">
        <v>4</v>
      </c>
      <c r="B128" s="218" t="s">
        <v>2</v>
      </c>
      <c r="C128" s="218"/>
      <c r="D128" s="193">
        <f>E128+F128</f>
        <v>2</v>
      </c>
      <c r="E128" s="193">
        <v>1.2</v>
      </c>
      <c r="F128" s="193">
        <v>0.8</v>
      </c>
      <c r="G128" s="193"/>
      <c r="H128" s="206" t="s">
        <v>40</v>
      </c>
      <c r="I128" s="206" t="s">
        <v>20</v>
      </c>
      <c r="J128" s="206">
        <f>L128+Q128</f>
        <v>52</v>
      </c>
      <c r="K128" s="193"/>
      <c r="L128" s="206">
        <f>M128+P128</f>
        <v>32</v>
      </c>
      <c r="M128" s="213">
        <f>N128+O128</f>
        <v>30</v>
      </c>
      <c r="N128" s="211"/>
      <c r="O128" s="211">
        <v>30</v>
      </c>
      <c r="P128" s="206">
        <v>2</v>
      </c>
      <c r="Q128" s="206">
        <v>20</v>
      </c>
      <c r="R128" s="189">
        <f t="shared" si="21"/>
        <v>26</v>
      </c>
      <c r="S128" s="15">
        <v>50</v>
      </c>
      <c r="T128" s="15">
        <v>50</v>
      </c>
    </row>
    <row r="129" spans="1:20" s="58" customFormat="1">
      <c r="A129" s="256" t="s">
        <v>31</v>
      </c>
      <c r="B129" s="256"/>
      <c r="C129" s="212"/>
      <c r="D129" s="193">
        <f>D128</f>
        <v>2</v>
      </c>
      <c r="E129" s="193">
        <f>E128</f>
        <v>1.2</v>
      </c>
      <c r="F129" s="193">
        <v>0.8</v>
      </c>
      <c r="G129" s="193"/>
      <c r="H129" s="206" t="s">
        <v>29</v>
      </c>
      <c r="I129" s="206" t="s">
        <v>29</v>
      </c>
      <c r="J129" s="206">
        <f>J128</f>
        <v>52</v>
      </c>
      <c r="K129" s="193"/>
      <c r="L129" s="206">
        <f t="shared" ref="L129:O129" si="41">L128</f>
        <v>32</v>
      </c>
      <c r="M129" s="213">
        <f t="shared" si="41"/>
        <v>30</v>
      </c>
      <c r="N129" s="211">
        <f t="shared" si="41"/>
        <v>0</v>
      </c>
      <c r="O129" s="211">
        <f t="shared" si="41"/>
        <v>30</v>
      </c>
      <c r="P129" s="206">
        <v>2</v>
      </c>
      <c r="Q129" s="206">
        <v>20</v>
      </c>
      <c r="R129" s="189"/>
      <c r="S129" s="15"/>
      <c r="T129" s="15"/>
    </row>
    <row r="130" spans="1:20" s="58" customFormat="1">
      <c r="A130" s="256" t="s">
        <v>183</v>
      </c>
      <c r="B130" s="256"/>
      <c r="C130" s="212"/>
      <c r="D130" s="193"/>
      <c r="E130" s="193"/>
      <c r="F130" s="193"/>
      <c r="G130" s="193"/>
      <c r="H130" s="206"/>
      <c r="I130" s="206"/>
      <c r="J130" s="206"/>
      <c r="K130" s="193"/>
      <c r="L130" s="206"/>
      <c r="M130" s="213"/>
      <c r="N130" s="211"/>
      <c r="O130" s="211"/>
      <c r="P130" s="206"/>
      <c r="Q130" s="206"/>
      <c r="R130" s="189"/>
      <c r="S130" s="15"/>
      <c r="T130" s="15"/>
    </row>
    <row r="131" spans="1:20" s="58" customFormat="1">
      <c r="A131" s="256" t="s">
        <v>184</v>
      </c>
      <c r="B131" s="256"/>
      <c r="C131" s="212"/>
      <c r="D131" s="193">
        <f>D128</f>
        <v>2</v>
      </c>
      <c r="E131" s="193">
        <f>E128</f>
        <v>1.2</v>
      </c>
      <c r="F131" s="193">
        <f>F128</f>
        <v>0.8</v>
      </c>
      <c r="G131" s="193"/>
      <c r="H131" s="206" t="s">
        <v>29</v>
      </c>
      <c r="I131" s="206" t="s">
        <v>29</v>
      </c>
      <c r="J131" s="206">
        <f>J128</f>
        <v>52</v>
      </c>
      <c r="K131" s="193"/>
      <c r="L131" s="206">
        <f t="shared" ref="L131:Q131" si="42">L128</f>
        <v>32</v>
      </c>
      <c r="M131" s="213">
        <f t="shared" si="42"/>
        <v>30</v>
      </c>
      <c r="N131" s="211">
        <f t="shared" si="42"/>
        <v>0</v>
      </c>
      <c r="O131" s="211">
        <f t="shared" si="42"/>
        <v>30</v>
      </c>
      <c r="P131" s="206"/>
      <c r="Q131" s="206">
        <f t="shared" si="42"/>
        <v>20</v>
      </c>
      <c r="R131" s="189"/>
      <c r="S131" s="15"/>
      <c r="T131" s="15"/>
    </row>
    <row r="132" spans="1:20">
      <c r="A132" s="207" t="s">
        <v>10</v>
      </c>
      <c r="B132" s="257" t="s">
        <v>9</v>
      </c>
      <c r="C132" s="258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60"/>
      <c r="Q132" s="206"/>
      <c r="R132" s="189"/>
      <c r="S132" s="15"/>
      <c r="T132" s="15"/>
    </row>
    <row r="133" spans="1:20">
      <c r="A133" s="215" t="s">
        <v>4</v>
      </c>
      <c r="B133" s="241" t="s">
        <v>85</v>
      </c>
      <c r="C133" s="218" t="s">
        <v>178</v>
      </c>
      <c r="D133" s="193">
        <v>3</v>
      </c>
      <c r="E133" s="193">
        <v>1.8</v>
      </c>
      <c r="F133" s="193">
        <v>1.2</v>
      </c>
      <c r="G133" s="193"/>
      <c r="H133" s="206" t="s">
        <v>40</v>
      </c>
      <c r="I133" s="206" t="s">
        <v>16</v>
      </c>
      <c r="J133" s="206">
        <f>L133+Q133</f>
        <v>77</v>
      </c>
      <c r="K133" s="193"/>
      <c r="L133" s="206">
        <f>M133+P133</f>
        <v>47</v>
      </c>
      <c r="M133" s="213">
        <f>N133+O133</f>
        <v>45</v>
      </c>
      <c r="N133" s="211">
        <v>15</v>
      </c>
      <c r="O133" s="211">
        <v>30</v>
      </c>
      <c r="P133" s="206">
        <v>2</v>
      </c>
      <c r="Q133" s="206">
        <v>30</v>
      </c>
      <c r="R133" s="189">
        <f t="shared" si="21"/>
        <v>25.666666666666668</v>
      </c>
      <c r="S133" s="15">
        <v>75</v>
      </c>
      <c r="T133" s="15">
        <v>25</v>
      </c>
    </row>
    <row r="134" spans="1:20">
      <c r="A134" s="215" t="s">
        <v>60</v>
      </c>
      <c r="B134" s="242" t="s">
        <v>86</v>
      </c>
      <c r="C134" s="218" t="s">
        <v>178</v>
      </c>
      <c r="D134" s="193">
        <v>3.5</v>
      </c>
      <c r="E134" s="193">
        <v>1.8</v>
      </c>
      <c r="F134" s="193">
        <v>1.7</v>
      </c>
      <c r="G134" s="193"/>
      <c r="H134" s="206" t="s">
        <v>40</v>
      </c>
      <c r="I134" s="206" t="s">
        <v>16</v>
      </c>
      <c r="J134" s="206">
        <f>L134+Q134</f>
        <v>92</v>
      </c>
      <c r="K134" s="193"/>
      <c r="L134" s="206">
        <f>M134+P134</f>
        <v>47</v>
      </c>
      <c r="M134" s="213">
        <f>N134+O134</f>
        <v>45</v>
      </c>
      <c r="N134" s="211">
        <v>15</v>
      </c>
      <c r="O134" s="211">
        <v>30</v>
      </c>
      <c r="P134" s="206">
        <v>2</v>
      </c>
      <c r="Q134" s="206">
        <v>45</v>
      </c>
      <c r="R134" s="189">
        <f t="shared" si="21"/>
        <v>26.285714285714285</v>
      </c>
      <c r="S134" s="15">
        <v>80</v>
      </c>
      <c r="T134" s="15">
        <v>20</v>
      </c>
    </row>
    <row r="135" spans="1:20">
      <c r="A135" s="215" t="s">
        <v>61</v>
      </c>
      <c r="B135" s="242" t="s">
        <v>87</v>
      </c>
      <c r="C135" s="218" t="s">
        <v>178</v>
      </c>
      <c r="D135" s="193">
        <v>3</v>
      </c>
      <c r="E135" s="193">
        <v>1.8</v>
      </c>
      <c r="F135" s="193">
        <v>1.2</v>
      </c>
      <c r="G135" s="193"/>
      <c r="H135" s="206" t="s">
        <v>40</v>
      </c>
      <c r="I135" s="206" t="s">
        <v>16</v>
      </c>
      <c r="J135" s="206">
        <f>L135+Q135</f>
        <v>77</v>
      </c>
      <c r="K135" s="193"/>
      <c r="L135" s="206">
        <f>M135+P135</f>
        <v>47</v>
      </c>
      <c r="M135" s="213">
        <f>N135+O135</f>
        <v>45</v>
      </c>
      <c r="N135" s="211">
        <v>15</v>
      </c>
      <c r="O135" s="211">
        <v>30</v>
      </c>
      <c r="P135" s="206">
        <v>2</v>
      </c>
      <c r="Q135" s="206">
        <v>30</v>
      </c>
      <c r="R135" s="189">
        <f t="shared" si="21"/>
        <v>25.666666666666668</v>
      </c>
      <c r="S135" s="15">
        <v>80</v>
      </c>
      <c r="T135" s="15">
        <v>20</v>
      </c>
    </row>
    <row r="136" spans="1:20">
      <c r="A136" s="215" t="s">
        <v>62</v>
      </c>
      <c r="B136" s="216" t="s">
        <v>88</v>
      </c>
      <c r="C136" s="218" t="s">
        <v>178</v>
      </c>
      <c r="D136" s="193">
        <v>3.5</v>
      </c>
      <c r="E136" s="193">
        <v>1.8</v>
      </c>
      <c r="F136" s="193">
        <v>1.7</v>
      </c>
      <c r="G136" s="193"/>
      <c r="H136" s="206" t="s">
        <v>39</v>
      </c>
      <c r="I136" s="206" t="s">
        <v>16</v>
      </c>
      <c r="J136" s="206">
        <f>L136+Q136</f>
        <v>94</v>
      </c>
      <c r="K136" s="193"/>
      <c r="L136" s="206">
        <f>M136+P136</f>
        <v>49</v>
      </c>
      <c r="M136" s="213">
        <f>N136+O136</f>
        <v>45</v>
      </c>
      <c r="N136" s="211">
        <v>15</v>
      </c>
      <c r="O136" s="211">
        <v>30</v>
      </c>
      <c r="P136" s="206">
        <v>4</v>
      </c>
      <c r="Q136" s="206">
        <v>45</v>
      </c>
      <c r="R136" s="189">
        <f t="shared" si="21"/>
        <v>26.857142857142858</v>
      </c>
      <c r="S136" s="15">
        <v>55</v>
      </c>
      <c r="T136" s="15">
        <v>45</v>
      </c>
    </row>
    <row r="137" spans="1:20">
      <c r="A137" s="256" t="s">
        <v>31</v>
      </c>
      <c r="B137" s="256"/>
      <c r="C137" s="212"/>
      <c r="D137" s="193">
        <f>SUM(D133:D136)</f>
        <v>13</v>
      </c>
      <c r="E137" s="193">
        <f>SUM(E133:E136)</f>
        <v>7.2</v>
      </c>
      <c r="F137" s="193">
        <f>SUM(F133:F136)</f>
        <v>5.8</v>
      </c>
      <c r="G137" s="193"/>
      <c r="H137" s="206" t="s">
        <v>29</v>
      </c>
      <c r="I137" s="206" t="s">
        <v>29</v>
      </c>
      <c r="J137" s="206">
        <f>SUM(J133:J136)</f>
        <v>340</v>
      </c>
      <c r="K137" s="193"/>
      <c r="L137" s="206">
        <f t="shared" ref="L137:Q137" si="43">SUM(L133:L136)</f>
        <v>190</v>
      </c>
      <c r="M137" s="213">
        <f>SUM(M133:M136)</f>
        <v>180</v>
      </c>
      <c r="N137" s="211">
        <f t="shared" si="43"/>
        <v>60</v>
      </c>
      <c r="O137" s="211">
        <f t="shared" si="43"/>
        <v>120</v>
      </c>
      <c r="P137" s="206">
        <f t="shared" si="43"/>
        <v>10</v>
      </c>
      <c r="Q137" s="206">
        <f t="shared" si="43"/>
        <v>150</v>
      </c>
      <c r="R137" s="189">
        <f t="shared" si="21"/>
        <v>26.153846153846153</v>
      </c>
      <c r="S137" s="15"/>
      <c r="T137" s="15"/>
    </row>
    <row r="138" spans="1:20">
      <c r="A138" s="256" t="s">
        <v>183</v>
      </c>
      <c r="B138" s="256"/>
      <c r="C138" s="212"/>
      <c r="D138" s="193"/>
      <c r="E138" s="193"/>
      <c r="F138" s="193"/>
      <c r="G138" s="193"/>
      <c r="H138" s="206"/>
      <c r="I138" s="206"/>
      <c r="J138" s="206"/>
      <c r="K138" s="193"/>
      <c r="L138" s="206"/>
      <c r="M138" s="213"/>
      <c r="N138" s="211"/>
      <c r="O138" s="211"/>
      <c r="P138" s="206"/>
      <c r="Q138" s="206"/>
      <c r="R138" s="189"/>
      <c r="S138" s="15"/>
      <c r="T138" s="15"/>
    </row>
    <row r="139" spans="1:20">
      <c r="A139" s="256" t="s">
        <v>184</v>
      </c>
      <c r="B139" s="256"/>
      <c r="C139" s="212"/>
      <c r="D139" s="193"/>
      <c r="E139" s="193"/>
      <c r="F139" s="193"/>
      <c r="G139" s="193"/>
      <c r="H139" s="206" t="s">
        <v>29</v>
      </c>
      <c r="I139" s="206" t="s">
        <v>29</v>
      </c>
      <c r="J139" s="206"/>
      <c r="K139" s="193"/>
      <c r="L139" s="206"/>
      <c r="M139" s="213"/>
      <c r="N139" s="211"/>
      <c r="O139" s="211"/>
      <c r="P139" s="206"/>
      <c r="Q139" s="206"/>
      <c r="R139" s="189"/>
      <c r="S139" s="15"/>
      <c r="T139" s="15"/>
    </row>
    <row r="140" spans="1:20">
      <c r="A140" s="207" t="s">
        <v>11</v>
      </c>
      <c r="B140" s="243" t="s">
        <v>12</v>
      </c>
      <c r="C140" s="243"/>
      <c r="D140" s="193"/>
      <c r="E140" s="193"/>
      <c r="F140" s="193"/>
      <c r="G140" s="193"/>
      <c r="H140" s="206"/>
      <c r="I140" s="206"/>
      <c r="J140" s="206"/>
      <c r="K140" s="206"/>
      <c r="L140" s="206"/>
      <c r="M140" s="213"/>
      <c r="N140" s="211"/>
      <c r="O140" s="211"/>
      <c r="P140" s="206"/>
      <c r="Q140" s="206"/>
      <c r="R140" s="189"/>
      <c r="S140" s="15"/>
      <c r="T140" s="15"/>
    </row>
    <row r="141" spans="1:20">
      <c r="A141" s="215" t="s">
        <v>4</v>
      </c>
      <c r="B141" s="242" t="s">
        <v>83</v>
      </c>
      <c r="C141" s="242"/>
      <c r="D141" s="193">
        <f>E141+F141</f>
        <v>4</v>
      </c>
      <c r="E141" s="193">
        <v>2</v>
      </c>
      <c r="F141" s="193">
        <v>2</v>
      </c>
      <c r="G141" s="193"/>
      <c r="H141" s="206" t="s">
        <v>39</v>
      </c>
      <c r="I141" s="206" t="s">
        <v>16</v>
      </c>
      <c r="J141" s="206">
        <f>L141+Q141</f>
        <v>99</v>
      </c>
      <c r="K141" s="193"/>
      <c r="L141" s="206">
        <f>M141+P141</f>
        <v>49</v>
      </c>
      <c r="M141" s="213">
        <f>N141+O141</f>
        <v>45</v>
      </c>
      <c r="N141" s="211">
        <v>15</v>
      </c>
      <c r="O141" s="211">
        <v>30</v>
      </c>
      <c r="P141" s="206">
        <v>4</v>
      </c>
      <c r="Q141" s="206">
        <v>50</v>
      </c>
      <c r="R141" s="189">
        <f t="shared" si="21"/>
        <v>24.75</v>
      </c>
      <c r="S141" s="15">
        <v>65</v>
      </c>
      <c r="T141" s="15">
        <v>35</v>
      </c>
    </row>
    <row r="142" spans="1:20">
      <c r="A142" s="215" t="s">
        <v>60</v>
      </c>
      <c r="B142" s="222" t="s">
        <v>84</v>
      </c>
      <c r="C142" s="222"/>
      <c r="D142" s="193">
        <f>E142+F142</f>
        <v>2</v>
      </c>
      <c r="E142" s="193">
        <v>1.2</v>
      </c>
      <c r="F142" s="193">
        <v>0.8</v>
      </c>
      <c r="G142" s="193"/>
      <c r="H142" s="206" t="s">
        <v>40</v>
      </c>
      <c r="I142" s="206" t="s">
        <v>16</v>
      </c>
      <c r="J142" s="206">
        <f>L142+Q142</f>
        <v>52</v>
      </c>
      <c r="K142" s="193"/>
      <c r="L142" s="206">
        <f>M142+P142</f>
        <v>32</v>
      </c>
      <c r="M142" s="213">
        <f>N142+O142</f>
        <v>30</v>
      </c>
      <c r="N142" s="211">
        <v>15</v>
      </c>
      <c r="O142" s="211">
        <v>15</v>
      </c>
      <c r="P142" s="206">
        <v>2</v>
      </c>
      <c r="Q142" s="206">
        <v>20</v>
      </c>
      <c r="R142" s="189">
        <f t="shared" si="21"/>
        <v>26</v>
      </c>
      <c r="S142" s="15">
        <v>70</v>
      </c>
      <c r="T142" s="15">
        <v>30</v>
      </c>
    </row>
    <row r="143" spans="1:20">
      <c r="A143" s="215" t="s">
        <v>61</v>
      </c>
      <c r="B143" s="218" t="s">
        <v>101</v>
      </c>
      <c r="C143" s="218" t="s">
        <v>178</v>
      </c>
      <c r="D143" s="193">
        <f>E143+F143</f>
        <v>3</v>
      </c>
      <c r="E143" s="193">
        <v>1.8</v>
      </c>
      <c r="F143" s="193">
        <v>1.2</v>
      </c>
      <c r="G143" s="193"/>
      <c r="H143" s="206" t="s">
        <v>40</v>
      </c>
      <c r="I143" s="206" t="s">
        <v>20</v>
      </c>
      <c r="J143" s="206">
        <f>L143+Q143</f>
        <v>77</v>
      </c>
      <c r="K143" s="193"/>
      <c r="L143" s="206">
        <f>M143+P143</f>
        <v>47</v>
      </c>
      <c r="M143" s="213">
        <f>N143+O143</f>
        <v>45</v>
      </c>
      <c r="N143" s="211">
        <v>15</v>
      </c>
      <c r="O143" s="211">
        <v>30</v>
      </c>
      <c r="P143" s="206">
        <v>2</v>
      </c>
      <c r="Q143" s="206">
        <v>30</v>
      </c>
      <c r="R143" s="189">
        <f t="shared" si="21"/>
        <v>25.666666666666668</v>
      </c>
      <c r="S143" s="15">
        <v>70</v>
      </c>
      <c r="T143" s="15">
        <v>30</v>
      </c>
    </row>
    <row r="144" spans="1:20">
      <c r="A144" s="215" t="s">
        <v>62</v>
      </c>
      <c r="B144" s="218" t="s">
        <v>102</v>
      </c>
      <c r="C144" s="218"/>
      <c r="D144" s="193">
        <f>E144+F144</f>
        <v>3</v>
      </c>
      <c r="E144" s="193">
        <v>1.8</v>
      </c>
      <c r="F144" s="193">
        <v>1.2</v>
      </c>
      <c r="G144" s="193"/>
      <c r="H144" s="206" t="s">
        <v>40</v>
      </c>
      <c r="I144" s="206" t="s">
        <v>20</v>
      </c>
      <c r="J144" s="206">
        <f>L144+Q144</f>
        <v>77</v>
      </c>
      <c r="K144" s="193"/>
      <c r="L144" s="206">
        <f>M144+P144</f>
        <v>47</v>
      </c>
      <c r="M144" s="213">
        <f>N144+O144</f>
        <v>45</v>
      </c>
      <c r="N144" s="211">
        <v>15</v>
      </c>
      <c r="O144" s="211">
        <v>30</v>
      </c>
      <c r="P144" s="206">
        <v>2</v>
      </c>
      <c r="Q144" s="206">
        <v>30</v>
      </c>
      <c r="R144" s="189">
        <f t="shared" si="21"/>
        <v>25.666666666666668</v>
      </c>
      <c r="S144" s="15">
        <v>60</v>
      </c>
      <c r="T144" s="15">
        <v>40</v>
      </c>
    </row>
    <row r="145" spans="1:20">
      <c r="A145" s="215" t="s">
        <v>63</v>
      </c>
      <c r="B145" s="218" t="s">
        <v>103</v>
      </c>
      <c r="C145" s="218"/>
      <c r="D145" s="193">
        <f>E145+F145</f>
        <v>3</v>
      </c>
      <c r="E145" s="193">
        <v>1.8</v>
      </c>
      <c r="F145" s="193">
        <v>1.2</v>
      </c>
      <c r="G145" s="193"/>
      <c r="H145" s="206" t="s">
        <v>40</v>
      </c>
      <c r="I145" s="206" t="s">
        <v>20</v>
      </c>
      <c r="J145" s="206">
        <f>L145+Q145</f>
        <v>77</v>
      </c>
      <c r="K145" s="193"/>
      <c r="L145" s="206">
        <f>M145+P145</f>
        <v>47</v>
      </c>
      <c r="M145" s="213">
        <f>N145+O145</f>
        <v>45</v>
      </c>
      <c r="N145" s="211">
        <v>15</v>
      </c>
      <c r="O145" s="211">
        <v>30</v>
      </c>
      <c r="P145" s="206">
        <v>2</v>
      </c>
      <c r="Q145" s="206">
        <v>30</v>
      </c>
      <c r="R145" s="189">
        <f t="shared" si="21"/>
        <v>25.666666666666668</v>
      </c>
      <c r="S145" s="15">
        <v>55</v>
      </c>
      <c r="T145" s="15">
        <v>45</v>
      </c>
    </row>
    <row r="146" spans="1:20">
      <c r="A146" s="256" t="s">
        <v>31</v>
      </c>
      <c r="B146" s="256"/>
      <c r="C146" s="212"/>
      <c r="D146" s="193">
        <f>SUM(D141:D145)</f>
        <v>15</v>
      </c>
      <c r="E146" s="193">
        <f>SUM(E141:E145)</f>
        <v>8.6</v>
      </c>
      <c r="F146" s="193">
        <f>SUM(F141:F145)</f>
        <v>6.4</v>
      </c>
      <c r="G146" s="193"/>
      <c r="H146" s="206" t="s">
        <v>29</v>
      </c>
      <c r="I146" s="206" t="s">
        <v>29</v>
      </c>
      <c r="J146" s="206">
        <f>SUM(J141:J145)</f>
        <v>382</v>
      </c>
      <c r="K146" s="193"/>
      <c r="L146" s="206">
        <f t="shared" ref="L146:Q146" si="44">SUM(L141:L145)</f>
        <v>222</v>
      </c>
      <c r="M146" s="213">
        <f>SUM(M141:M145)</f>
        <v>210</v>
      </c>
      <c r="N146" s="211">
        <f t="shared" si="44"/>
        <v>75</v>
      </c>
      <c r="O146" s="211">
        <f t="shared" si="44"/>
        <v>135</v>
      </c>
      <c r="P146" s="206">
        <f t="shared" si="44"/>
        <v>12</v>
      </c>
      <c r="Q146" s="206">
        <f t="shared" si="44"/>
        <v>160</v>
      </c>
      <c r="R146" s="189">
        <f t="shared" si="21"/>
        <v>25.466666666666665</v>
      </c>
      <c r="S146" s="15"/>
      <c r="T146" s="15"/>
    </row>
    <row r="147" spans="1:20">
      <c r="A147" s="256" t="s">
        <v>183</v>
      </c>
      <c r="B147" s="256"/>
      <c r="C147" s="212"/>
      <c r="D147" s="193"/>
      <c r="E147" s="193"/>
      <c r="F147" s="193"/>
      <c r="G147" s="193"/>
      <c r="H147" s="206"/>
      <c r="I147" s="206"/>
      <c r="J147" s="206"/>
      <c r="K147" s="193"/>
      <c r="L147" s="206"/>
      <c r="M147" s="213"/>
      <c r="N147" s="211"/>
      <c r="O147" s="211"/>
      <c r="P147" s="206"/>
      <c r="Q147" s="206"/>
      <c r="R147" s="189"/>
      <c r="S147" s="15"/>
      <c r="T147" s="15"/>
    </row>
    <row r="148" spans="1:20">
      <c r="A148" s="256" t="s">
        <v>184</v>
      </c>
      <c r="B148" s="256"/>
      <c r="C148" s="212"/>
      <c r="D148" s="193">
        <f>D143+D144+D145</f>
        <v>9</v>
      </c>
      <c r="E148" s="193">
        <f t="shared" ref="E148:F148" si="45">E143+E144+E145</f>
        <v>5.4</v>
      </c>
      <c r="F148" s="193">
        <f t="shared" si="45"/>
        <v>3.5999999999999996</v>
      </c>
      <c r="G148" s="193"/>
      <c r="H148" s="206" t="s">
        <v>29</v>
      </c>
      <c r="I148" s="206" t="s">
        <v>29</v>
      </c>
      <c r="J148" s="206">
        <f>J143+J144+J145</f>
        <v>231</v>
      </c>
      <c r="K148" s="193"/>
      <c r="L148" s="206">
        <f t="shared" ref="L148:Q148" si="46">L143+L144+L145</f>
        <v>141</v>
      </c>
      <c r="M148" s="213">
        <f t="shared" si="46"/>
        <v>135</v>
      </c>
      <c r="N148" s="211">
        <f t="shared" si="46"/>
        <v>45</v>
      </c>
      <c r="O148" s="211">
        <f t="shared" si="46"/>
        <v>90</v>
      </c>
      <c r="P148" s="206">
        <f t="shared" si="46"/>
        <v>6</v>
      </c>
      <c r="Q148" s="206">
        <f t="shared" si="46"/>
        <v>90</v>
      </c>
      <c r="R148" s="189"/>
      <c r="S148" s="15"/>
      <c r="T148" s="15"/>
    </row>
    <row r="149" spans="1:20">
      <c r="A149" s="289" t="s">
        <v>136</v>
      </c>
      <c r="B149" s="290"/>
      <c r="C149" s="229"/>
      <c r="D149" s="230">
        <f>D137+D146+D129</f>
        <v>30</v>
      </c>
      <c r="E149" s="230">
        <f>E137+E146+E129</f>
        <v>17</v>
      </c>
      <c r="F149" s="230">
        <f>F137+F146+F129</f>
        <v>13</v>
      </c>
      <c r="G149" s="231"/>
      <c r="H149" s="229" t="s">
        <v>29</v>
      </c>
      <c r="I149" s="229" t="s">
        <v>29</v>
      </c>
      <c r="J149" s="229">
        <f>J137+J146</f>
        <v>722</v>
      </c>
      <c r="K149" s="231"/>
      <c r="L149" s="229">
        <f>L129+L137+L146</f>
        <v>444</v>
      </c>
      <c r="M149" s="229">
        <f>M129+M137+M146</f>
        <v>420</v>
      </c>
      <c r="N149" s="229">
        <f t="shared" ref="N149:Q149" si="47">N137+N146</f>
        <v>135</v>
      </c>
      <c r="O149" s="229">
        <f t="shared" si="47"/>
        <v>255</v>
      </c>
      <c r="P149" s="229">
        <f>P129+P137+P146</f>
        <v>24</v>
      </c>
      <c r="Q149" s="229">
        <f t="shared" si="47"/>
        <v>310</v>
      </c>
      <c r="R149" s="189"/>
      <c r="S149" s="15"/>
      <c r="T149" s="15"/>
    </row>
    <row r="150" spans="1:20">
      <c r="A150" s="274" t="s">
        <v>135</v>
      </c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06"/>
      <c r="R150" s="189"/>
      <c r="S150" s="15"/>
      <c r="T150" s="15"/>
    </row>
    <row r="151" spans="1:20">
      <c r="A151" s="207" t="s">
        <v>10</v>
      </c>
      <c r="B151" s="257" t="s">
        <v>9</v>
      </c>
      <c r="C151" s="258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60"/>
      <c r="Q151" s="206"/>
      <c r="R151" s="189"/>
      <c r="S151" s="15"/>
      <c r="T151" s="15"/>
    </row>
    <row r="152" spans="1:20">
      <c r="A152" s="215" t="s">
        <v>4</v>
      </c>
      <c r="B152" s="242" t="s">
        <v>89</v>
      </c>
      <c r="C152" s="218" t="s">
        <v>178</v>
      </c>
      <c r="D152" s="193">
        <f>E152+F152</f>
        <v>3</v>
      </c>
      <c r="E152" s="193">
        <v>1.8</v>
      </c>
      <c r="F152" s="193">
        <v>1.2</v>
      </c>
      <c r="G152" s="193"/>
      <c r="H152" s="206" t="s">
        <v>39</v>
      </c>
      <c r="I152" s="206" t="s">
        <v>16</v>
      </c>
      <c r="J152" s="206">
        <f>L152+Q152</f>
        <v>79</v>
      </c>
      <c r="K152" s="193"/>
      <c r="L152" s="206">
        <f>M152+P152</f>
        <v>49</v>
      </c>
      <c r="M152" s="213">
        <f>N152+O152</f>
        <v>45</v>
      </c>
      <c r="N152" s="211">
        <v>15</v>
      </c>
      <c r="O152" s="211">
        <v>30</v>
      </c>
      <c r="P152" s="206">
        <v>4</v>
      </c>
      <c r="Q152" s="206">
        <v>30</v>
      </c>
      <c r="R152" s="189">
        <f t="shared" ref="R152:R200" si="48">J152/D152</f>
        <v>26.333333333333332</v>
      </c>
      <c r="S152" s="15">
        <v>45</v>
      </c>
      <c r="T152" s="15">
        <v>55</v>
      </c>
    </row>
    <row r="153" spans="1:20">
      <c r="A153" s="215" t="s">
        <v>60</v>
      </c>
      <c r="B153" s="242" t="s">
        <v>90</v>
      </c>
      <c r="C153" s="218" t="s">
        <v>178</v>
      </c>
      <c r="D153" s="193">
        <f>E153+F153</f>
        <v>3</v>
      </c>
      <c r="E153" s="193">
        <v>1.8</v>
      </c>
      <c r="F153" s="193">
        <v>1.2</v>
      </c>
      <c r="G153" s="193"/>
      <c r="H153" s="206" t="s">
        <v>39</v>
      </c>
      <c r="I153" s="206" t="s">
        <v>16</v>
      </c>
      <c r="J153" s="206">
        <f>L153+Q153</f>
        <v>79</v>
      </c>
      <c r="K153" s="193"/>
      <c r="L153" s="206">
        <f>M153+P153</f>
        <v>49</v>
      </c>
      <c r="M153" s="213">
        <f>N153+O153</f>
        <v>45</v>
      </c>
      <c r="N153" s="211">
        <v>15</v>
      </c>
      <c r="O153" s="211">
        <v>30</v>
      </c>
      <c r="P153" s="206">
        <v>4</v>
      </c>
      <c r="Q153" s="206">
        <v>30</v>
      </c>
      <c r="R153" s="189">
        <f t="shared" si="48"/>
        <v>26.333333333333332</v>
      </c>
      <c r="S153" s="15">
        <v>45</v>
      </c>
      <c r="T153" s="15">
        <v>55</v>
      </c>
    </row>
    <row r="154" spans="1:20" ht="24">
      <c r="A154" s="215" t="s">
        <v>61</v>
      </c>
      <c r="B154" s="222" t="s">
        <v>91</v>
      </c>
      <c r="C154" s="218"/>
      <c r="D154" s="193">
        <f>E154+F154</f>
        <v>4</v>
      </c>
      <c r="E154" s="193">
        <v>2</v>
      </c>
      <c r="F154" s="193">
        <v>2</v>
      </c>
      <c r="G154" s="193"/>
      <c r="H154" s="206" t="s">
        <v>39</v>
      </c>
      <c r="I154" s="206" t="s">
        <v>16</v>
      </c>
      <c r="J154" s="206">
        <f>L154+Q154</f>
        <v>114</v>
      </c>
      <c r="K154" s="193"/>
      <c r="L154" s="206">
        <f>M154+P154</f>
        <v>64</v>
      </c>
      <c r="M154" s="213">
        <f>N154+O154</f>
        <v>60</v>
      </c>
      <c r="N154" s="211">
        <v>30</v>
      </c>
      <c r="O154" s="211">
        <v>30</v>
      </c>
      <c r="P154" s="206">
        <v>4</v>
      </c>
      <c r="Q154" s="206">
        <v>50</v>
      </c>
      <c r="R154" s="189">
        <f t="shared" si="48"/>
        <v>28.5</v>
      </c>
      <c r="S154" s="15">
        <v>55</v>
      </c>
      <c r="T154" s="15">
        <v>45</v>
      </c>
    </row>
    <row r="155" spans="1:20">
      <c r="A155" s="215" t="s">
        <v>62</v>
      </c>
      <c r="B155" s="216" t="s">
        <v>92</v>
      </c>
      <c r="C155" s="216"/>
      <c r="D155" s="193">
        <f>E155+F155</f>
        <v>3</v>
      </c>
      <c r="E155" s="193">
        <v>1.8</v>
      </c>
      <c r="F155" s="193">
        <v>1.2</v>
      </c>
      <c r="G155" s="193"/>
      <c r="H155" s="206" t="s">
        <v>40</v>
      </c>
      <c r="I155" s="206" t="s">
        <v>16</v>
      </c>
      <c r="J155" s="206">
        <f>L155+Q155</f>
        <v>77</v>
      </c>
      <c r="K155" s="193"/>
      <c r="L155" s="206">
        <f>M155+P155</f>
        <v>47</v>
      </c>
      <c r="M155" s="213">
        <f>N155+O155</f>
        <v>45</v>
      </c>
      <c r="N155" s="211">
        <v>15</v>
      </c>
      <c r="O155" s="211">
        <v>30</v>
      </c>
      <c r="P155" s="206">
        <v>2</v>
      </c>
      <c r="Q155" s="206">
        <v>30</v>
      </c>
      <c r="R155" s="189">
        <f t="shared" si="48"/>
        <v>25.666666666666668</v>
      </c>
      <c r="S155" s="15">
        <v>60</v>
      </c>
      <c r="T155" s="15">
        <v>40</v>
      </c>
    </row>
    <row r="156" spans="1:20">
      <c r="A156" s="256" t="s">
        <v>31</v>
      </c>
      <c r="B156" s="256"/>
      <c r="C156" s="212"/>
      <c r="D156" s="193">
        <f>SUM(D152:D155)</f>
        <v>13</v>
      </c>
      <c r="E156" s="193">
        <f>SUM(E152:E155)</f>
        <v>7.3999999999999995</v>
      </c>
      <c r="F156" s="193">
        <f>SUM(F152:F155)</f>
        <v>5.6000000000000005</v>
      </c>
      <c r="G156" s="193"/>
      <c r="H156" s="206" t="s">
        <v>29</v>
      </c>
      <c r="I156" s="206" t="s">
        <v>29</v>
      </c>
      <c r="J156" s="206">
        <f>SUM(J152:J155)</f>
        <v>349</v>
      </c>
      <c r="K156" s="193"/>
      <c r="L156" s="206">
        <f t="shared" ref="L156:Q156" si="49">SUM(L152:L155)</f>
        <v>209</v>
      </c>
      <c r="M156" s="213">
        <f t="shared" si="49"/>
        <v>195</v>
      </c>
      <c r="N156" s="211">
        <f t="shared" si="49"/>
        <v>75</v>
      </c>
      <c r="O156" s="211">
        <f t="shared" si="49"/>
        <v>120</v>
      </c>
      <c r="P156" s="206">
        <f t="shared" si="49"/>
        <v>14</v>
      </c>
      <c r="Q156" s="206">
        <f t="shared" si="49"/>
        <v>140</v>
      </c>
      <c r="R156" s="189">
        <f t="shared" si="48"/>
        <v>26.846153846153847</v>
      </c>
      <c r="S156" s="15"/>
      <c r="T156" s="15"/>
    </row>
    <row r="157" spans="1:20">
      <c r="A157" s="256" t="s">
        <v>183</v>
      </c>
      <c r="B157" s="256"/>
      <c r="C157" s="212"/>
      <c r="D157" s="193"/>
      <c r="E157" s="193"/>
      <c r="F157" s="193"/>
      <c r="G157" s="193"/>
      <c r="H157" s="206"/>
      <c r="I157" s="206"/>
      <c r="J157" s="206"/>
      <c r="K157" s="193"/>
      <c r="L157" s="206"/>
      <c r="M157" s="213"/>
      <c r="N157" s="211"/>
      <c r="O157" s="211"/>
      <c r="P157" s="206"/>
      <c r="Q157" s="206"/>
      <c r="R157" s="189"/>
      <c r="S157" s="15"/>
      <c r="T157" s="15"/>
    </row>
    <row r="158" spans="1:20">
      <c r="A158" s="256" t="s">
        <v>184</v>
      </c>
      <c r="B158" s="256"/>
      <c r="C158" s="212"/>
      <c r="D158" s="193"/>
      <c r="E158" s="193"/>
      <c r="F158" s="193"/>
      <c r="G158" s="193"/>
      <c r="H158" s="206" t="s">
        <v>29</v>
      </c>
      <c r="I158" s="206" t="s">
        <v>29</v>
      </c>
      <c r="J158" s="206"/>
      <c r="K158" s="193"/>
      <c r="L158" s="206"/>
      <c r="M158" s="213"/>
      <c r="N158" s="211"/>
      <c r="O158" s="211"/>
      <c r="P158" s="206"/>
      <c r="Q158" s="206"/>
      <c r="R158" s="189"/>
      <c r="S158" s="15"/>
      <c r="T158" s="15"/>
    </row>
    <row r="159" spans="1:20">
      <c r="A159" s="207" t="s">
        <v>11</v>
      </c>
      <c r="B159" s="257" t="s">
        <v>12</v>
      </c>
      <c r="C159" s="258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  <c r="O159" s="259"/>
      <c r="P159" s="260"/>
      <c r="Q159" s="206"/>
      <c r="R159" s="189"/>
      <c r="S159" s="15"/>
      <c r="T159" s="15"/>
    </row>
    <row r="160" spans="1:20">
      <c r="A160" s="215" t="s">
        <v>4</v>
      </c>
      <c r="B160" s="218" t="s">
        <v>104</v>
      </c>
      <c r="C160" s="218" t="s">
        <v>178</v>
      </c>
      <c r="D160" s="193">
        <f>E160+F160</f>
        <v>3</v>
      </c>
      <c r="E160" s="193">
        <v>1.8</v>
      </c>
      <c r="F160" s="193">
        <v>1.2</v>
      </c>
      <c r="G160" s="193"/>
      <c r="H160" s="206" t="s">
        <v>40</v>
      </c>
      <c r="I160" s="206" t="s">
        <v>20</v>
      </c>
      <c r="J160" s="206">
        <f>L160+Q160</f>
        <v>77</v>
      </c>
      <c r="K160" s="193"/>
      <c r="L160" s="206">
        <f>M160+P160</f>
        <v>47</v>
      </c>
      <c r="M160" s="213">
        <f>N160+O160</f>
        <v>45</v>
      </c>
      <c r="N160" s="211">
        <v>15</v>
      </c>
      <c r="O160" s="211">
        <v>30</v>
      </c>
      <c r="P160" s="206">
        <v>2</v>
      </c>
      <c r="Q160" s="206">
        <v>30</v>
      </c>
      <c r="R160" s="189">
        <f t="shared" si="48"/>
        <v>25.666666666666668</v>
      </c>
      <c r="S160" s="15">
        <v>55</v>
      </c>
      <c r="T160" s="15">
        <v>45</v>
      </c>
    </row>
    <row r="161" spans="1:20">
      <c r="A161" s="215" t="s">
        <v>60</v>
      </c>
      <c r="B161" s="218" t="s">
        <v>105</v>
      </c>
      <c r="C161" s="218" t="s">
        <v>178</v>
      </c>
      <c r="D161" s="193">
        <f>E161+F161</f>
        <v>3</v>
      </c>
      <c r="E161" s="193">
        <v>1.8</v>
      </c>
      <c r="F161" s="193">
        <v>1.2</v>
      </c>
      <c r="G161" s="193"/>
      <c r="H161" s="206" t="s">
        <v>40</v>
      </c>
      <c r="I161" s="206" t="s">
        <v>20</v>
      </c>
      <c r="J161" s="206">
        <f>L161+Q161</f>
        <v>77</v>
      </c>
      <c r="K161" s="193"/>
      <c r="L161" s="206">
        <f>M161+P161</f>
        <v>47</v>
      </c>
      <c r="M161" s="213">
        <f>N161+O161</f>
        <v>45</v>
      </c>
      <c r="N161" s="211">
        <v>15</v>
      </c>
      <c r="O161" s="211">
        <v>30</v>
      </c>
      <c r="P161" s="206">
        <v>2</v>
      </c>
      <c r="Q161" s="206">
        <v>30</v>
      </c>
      <c r="R161" s="189">
        <f t="shared" si="48"/>
        <v>25.666666666666668</v>
      </c>
      <c r="S161" s="15">
        <v>60</v>
      </c>
      <c r="T161" s="15">
        <v>40</v>
      </c>
    </row>
    <row r="162" spans="1:20">
      <c r="A162" s="215" t="s">
        <v>61</v>
      </c>
      <c r="B162" s="244" t="s">
        <v>202</v>
      </c>
      <c r="C162" s="218" t="s">
        <v>178</v>
      </c>
      <c r="D162" s="193">
        <f>E162+F162</f>
        <v>3</v>
      </c>
      <c r="E162" s="193">
        <v>0.5</v>
      </c>
      <c r="F162" s="193">
        <v>2.5</v>
      </c>
      <c r="G162" s="193"/>
      <c r="H162" s="206" t="s">
        <v>40</v>
      </c>
      <c r="I162" s="206" t="s">
        <v>20</v>
      </c>
      <c r="J162" s="206">
        <f>L162+Q162</f>
        <v>75</v>
      </c>
      <c r="K162" s="193"/>
      <c r="L162" s="206">
        <f>M162+P162</f>
        <v>13</v>
      </c>
      <c r="M162" s="213">
        <f>N162+O162</f>
        <v>0</v>
      </c>
      <c r="N162" s="211"/>
      <c r="O162" s="211"/>
      <c r="P162" s="206">
        <v>13</v>
      </c>
      <c r="Q162" s="206">
        <v>62</v>
      </c>
      <c r="R162" s="189">
        <f t="shared" si="48"/>
        <v>25</v>
      </c>
      <c r="S162" s="15">
        <v>70</v>
      </c>
      <c r="T162" s="15">
        <v>30</v>
      </c>
    </row>
    <row r="163" spans="1:20">
      <c r="A163" s="256" t="s">
        <v>31</v>
      </c>
      <c r="B163" s="256"/>
      <c r="C163" s="212"/>
      <c r="D163" s="193">
        <f>SUM(D160:D162)</f>
        <v>9</v>
      </c>
      <c r="E163" s="193">
        <f>SUM(E160:E162)</f>
        <v>4.0999999999999996</v>
      </c>
      <c r="F163" s="193">
        <f>SUM(F160:F162)</f>
        <v>4.9000000000000004</v>
      </c>
      <c r="G163" s="193"/>
      <c r="H163" s="206" t="s">
        <v>29</v>
      </c>
      <c r="I163" s="206" t="s">
        <v>29</v>
      </c>
      <c r="J163" s="206">
        <f t="shared" ref="J163:Q163" si="50">SUM(J160:J162)</f>
        <v>229</v>
      </c>
      <c r="K163" s="193"/>
      <c r="L163" s="206">
        <f t="shared" si="50"/>
        <v>107</v>
      </c>
      <c r="M163" s="213">
        <f t="shared" si="50"/>
        <v>90</v>
      </c>
      <c r="N163" s="211">
        <f t="shared" si="50"/>
        <v>30</v>
      </c>
      <c r="O163" s="211">
        <f t="shared" si="50"/>
        <v>60</v>
      </c>
      <c r="P163" s="206">
        <f t="shared" si="50"/>
        <v>17</v>
      </c>
      <c r="Q163" s="206">
        <f t="shared" si="50"/>
        <v>122</v>
      </c>
      <c r="R163" s="189"/>
      <c r="S163" s="15"/>
      <c r="T163" s="15"/>
    </row>
    <row r="164" spans="1:20">
      <c r="A164" s="256" t="s">
        <v>183</v>
      </c>
      <c r="B164" s="256"/>
      <c r="C164" s="212"/>
      <c r="D164" s="193"/>
      <c r="E164" s="193"/>
      <c r="F164" s="193"/>
      <c r="G164" s="193"/>
      <c r="H164" s="206"/>
      <c r="I164" s="206"/>
      <c r="J164" s="206"/>
      <c r="K164" s="193"/>
      <c r="L164" s="206"/>
      <c r="M164" s="213"/>
      <c r="N164" s="211"/>
      <c r="O164" s="211"/>
      <c r="P164" s="206"/>
      <c r="Q164" s="206"/>
      <c r="R164" s="189"/>
      <c r="S164" s="15"/>
      <c r="T164" s="15"/>
    </row>
    <row r="165" spans="1:20">
      <c r="A165" s="256" t="s">
        <v>184</v>
      </c>
      <c r="B165" s="256"/>
      <c r="C165" s="212"/>
      <c r="D165" s="193">
        <f>D160+D161+D162</f>
        <v>9</v>
      </c>
      <c r="E165" s="193">
        <f>E160+E161+E162</f>
        <v>4.0999999999999996</v>
      </c>
      <c r="F165" s="193">
        <f>F160+F161+F162</f>
        <v>4.9000000000000004</v>
      </c>
      <c r="G165" s="193"/>
      <c r="H165" s="206" t="s">
        <v>29</v>
      </c>
      <c r="I165" s="206" t="s">
        <v>29</v>
      </c>
      <c r="J165" s="206">
        <f>J160+J161+J162</f>
        <v>229</v>
      </c>
      <c r="K165" s="193"/>
      <c r="L165" s="206">
        <f t="shared" ref="L165:Q165" si="51">L160+L161+L162</f>
        <v>107</v>
      </c>
      <c r="M165" s="213">
        <f t="shared" si="51"/>
        <v>90</v>
      </c>
      <c r="N165" s="211">
        <f t="shared" si="51"/>
        <v>30</v>
      </c>
      <c r="O165" s="211">
        <f t="shared" si="51"/>
        <v>60</v>
      </c>
      <c r="P165" s="206">
        <f t="shared" si="51"/>
        <v>17</v>
      </c>
      <c r="Q165" s="206">
        <f t="shared" si="51"/>
        <v>122</v>
      </c>
      <c r="R165" s="189"/>
      <c r="S165" s="15"/>
      <c r="T165" s="15"/>
    </row>
    <row r="166" spans="1:20">
      <c r="A166" s="207" t="s">
        <v>26</v>
      </c>
      <c r="B166" s="257" t="s">
        <v>13</v>
      </c>
      <c r="C166" s="258"/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59"/>
      <c r="O166" s="259"/>
      <c r="P166" s="260"/>
      <c r="Q166" s="206"/>
      <c r="R166" s="189"/>
      <c r="S166" s="15"/>
      <c r="T166" s="15"/>
    </row>
    <row r="167" spans="1:20">
      <c r="A167" s="215" t="s">
        <v>4</v>
      </c>
      <c r="B167" s="242" t="s">
        <v>199</v>
      </c>
      <c r="C167" s="218" t="s">
        <v>178</v>
      </c>
      <c r="D167" s="193">
        <f>E167+F167</f>
        <v>2</v>
      </c>
      <c r="E167" s="193">
        <v>1</v>
      </c>
      <c r="F167" s="193">
        <v>1</v>
      </c>
      <c r="G167" s="193"/>
      <c r="H167" s="206" t="s">
        <v>40</v>
      </c>
      <c r="I167" s="206" t="s">
        <v>20</v>
      </c>
      <c r="J167" s="206">
        <f>L167+Q167</f>
        <v>62</v>
      </c>
      <c r="K167" s="193"/>
      <c r="L167" s="206">
        <f>M167+P167</f>
        <v>32</v>
      </c>
      <c r="M167" s="213">
        <f>N167+O167</f>
        <v>30</v>
      </c>
      <c r="N167" s="211"/>
      <c r="O167" s="211">
        <v>30</v>
      </c>
      <c r="P167" s="206">
        <v>2</v>
      </c>
      <c r="Q167" s="206">
        <v>30</v>
      </c>
      <c r="R167" s="189">
        <f t="shared" si="48"/>
        <v>31</v>
      </c>
      <c r="S167" s="15">
        <v>55</v>
      </c>
      <c r="T167" s="15">
        <v>45</v>
      </c>
    </row>
    <row r="168" spans="1:20">
      <c r="A168" s="256" t="s">
        <v>31</v>
      </c>
      <c r="B168" s="256"/>
      <c r="C168" s="212"/>
      <c r="D168" s="193">
        <f>D167</f>
        <v>2</v>
      </c>
      <c r="E168" s="193">
        <f>E167</f>
        <v>1</v>
      </c>
      <c r="F168" s="193">
        <f>F167</f>
        <v>1</v>
      </c>
      <c r="G168" s="193"/>
      <c r="H168" s="206" t="s">
        <v>29</v>
      </c>
      <c r="I168" s="206" t="s">
        <v>29</v>
      </c>
      <c r="J168" s="206">
        <f t="shared" ref="J168:Q168" si="52">J167</f>
        <v>62</v>
      </c>
      <c r="K168" s="193"/>
      <c r="L168" s="206">
        <f t="shared" si="52"/>
        <v>32</v>
      </c>
      <c r="M168" s="213">
        <f t="shared" si="52"/>
        <v>30</v>
      </c>
      <c r="N168" s="211">
        <f t="shared" si="52"/>
        <v>0</v>
      </c>
      <c r="O168" s="211">
        <f t="shared" si="52"/>
        <v>30</v>
      </c>
      <c r="P168" s="206">
        <f t="shared" si="52"/>
        <v>2</v>
      </c>
      <c r="Q168" s="206">
        <f t="shared" si="52"/>
        <v>30</v>
      </c>
      <c r="R168" s="189"/>
      <c r="S168" s="15"/>
      <c r="T168" s="15"/>
    </row>
    <row r="169" spans="1:20">
      <c r="A169" s="256" t="s">
        <v>183</v>
      </c>
      <c r="B169" s="256"/>
      <c r="C169" s="212"/>
      <c r="D169" s="193"/>
      <c r="E169" s="193"/>
      <c r="F169" s="193"/>
      <c r="G169" s="193"/>
      <c r="H169" s="206"/>
      <c r="I169" s="206"/>
      <c r="J169" s="206"/>
      <c r="K169" s="193"/>
      <c r="L169" s="206"/>
      <c r="M169" s="213"/>
      <c r="N169" s="211"/>
      <c r="O169" s="211"/>
      <c r="P169" s="206"/>
      <c r="Q169" s="206"/>
      <c r="R169" s="189"/>
      <c r="S169" s="15"/>
      <c r="T169" s="15"/>
    </row>
    <row r="170" spans="1:20">
      <c r="A170" s="256" t="s">
        <v>184</v>
      </c>
      <c r="B170" s="256"/>
      <c r="C170" s="212"/>
      <c r="D170" s="193">
        <f>D167</f>
        <v>2</v>
      </c>
      <c r="E170" s="193">
        <f>E167</f>
        <v>1</v>
      </c>
      <c r="F170" s="193">
        <f>F167</f>
        <v>1</v>
      </c>
      <c r="G170" s="193"/>
      <c r="H170" s="206" t="s">
        <v>29</v>
      </c>
      <c r="I170" s="206" t="s">
        <v>29</v>
      </c>
      <c r="J170" s="206">
        <f>J167</f>
        <v>62</v>
      </c>
      <c r="K170" s="193"/>
      <c r="L170" s="206">
        <f t="shared" ref="L170:Q170" si="53">L167</f>
        <v>32</v>
      </c>
      <c r="M170" s="213">
        <f t="shared" si="53"/>
        <v>30</v>
      </c>
      <c r="N170" s="211">
        <f t="shared" si="53"/>
        <v>0</v>
      </c>
      <c r="O170" s="211">
        <f t="shared" si="53"/>
        <v>30</v>
      </c>
      <c r="P170" s="206">
        <f t="shared" si="53"/>
        <v>2</v>
      </c>
      <c r="Q170" s="206">
        <f t="shared" si="53"/>
        <v>30</v>
      </c>
      <c r="R170" s="189"/>
      <c r="S170" s="15"/>
      <c r="T170" s="15"/>
    </row>
    <row r="171" spans="1:20">
      <c r="A171" s="207" t="s">
        <v>28</v>
      </c>
      <c r="B171" s="218"/>
      <c r="C171" s="245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  <c r="O171" s="259"/>
      <c r="P171" s="260"/>
      <c r="Q171" s="206"/>
      <c r="R171" s="189"/>
      <c r="S171" s="15"/>
      <c r="T171" s="15"/>
    </row>
    <row r="172" spans="1:20">
      <c r="A172" s="215" t="s">
        <v>4</v>
      </c>
      <c r="B172" s="241" t="s">
        <v>94</v>
      </c>
      <c r="C172" s="218" t="s">
        <v>178</v>
      </c>
      <c r="D172" s="193">
        <f>E172+F172</f>
        <v>6</v>
      </c>
      <c r="E172" s="193">
        <v>2</v>
      </c>
      <c r="F172" s="193">
        <v>4</v>
      </c>
      <c r="G172" s="193"/>
      <c r="H172" s="206" t="s">
        <v>40</v>
      </c>
      <c r="I172" s="206" t="s">
        <v>20</v>
      </c>
      <c r="J172" s="206"/>
      <c r="K172" s="193"/>
      <c r="L172" s="215" t="s">
        <v>272</v>
      </c>
      <c r="M172" s="207"/>
      <c r="N172" s="211"/>
      <c r="O172" s="211"/>
      <c r="P172" s="206"/>
      <c r="Q172" s="206"/>
      <c r="R172" s="189"/>
      <c r="S172" s="15"/>
      <c r="T172" s="15"/>
    </row>
    <row r="173" spans="1:20" s="131" customFormat="1">
      <c r="A173" s="256" t="s">
        <v>31</v>
      </c>
      <c r="B173" s="256"/>
      <c r="C173" s="218"/>
      <c r="D173" s="193">
        <f>D172</f>
        <v>6</v>
      </c>
      <c r="E173" s="193"/>
      <c r="F173" s="193">
        <f t="shared" ref="F173:Q173" si="54">F172</f>
        <v>4</v>
      </c>
      <c r="G173" s="193"/>
      <c r="H173" s="193" t="str">
        <f t="shared" si="54"/>
        <v>Z</v>
      </c>
      <c r="I173" s="193" t="str">
        <f t="shared" si="54"/>
        <v>f</v>
      </c>
      <c r="J173" s="193">
        <f t="shared" si="54"/>
        <v>0</v>
      </c>
      <c r="K173" s="193"/>
      <c r="L173" s="193" t="str">
        <f t="shared" si="54"/>
        <v>6 tyg.(240h)</v>
      </c>
      <c r="M173" s="193">
        <f t="shared" si="54"/>
        <v>0</v>
      </c>
      <c r="N173" s="214">
        <f t="shared" si="54"/>
        <v>0</v>
      </c>
      <c r="O173" s="214">
        <f t="shared" si="54"/>
        <v>0</v>
      </c>
      <c r="P173" s="193">
        <f t="shared" si="54"/>
        <v>0</v>
      </c>
      <c r="Q173" s="193">
        <f t="shared" si="54"/>
        <v>0</v>
      </c>
      <c r="R173" s="189"/>
      <c r="S173" s="15"/>
      <c r="T173" s="15"/>
    </row>
    <row r="174" spans="1:20" s="131" customFormat="1">
      <c r="A174" s="256" t="s">
        <v>183</v>
      </c>
      <c r="B174" s="256"/>
      <c r="C174" s="218"/>
      <c r="D174" s="193"/>
      <c r="E174" s="193"/>
      <c r="F174" s="193"/>
      <c r="G174" s="193"/>
      <c r="H174" s="206"/>
      <c r="I174" s="206"/>
      <c r="J174" s="206"/>
      <c r="K174" s="193"/>
      <c r="L174" s="215"/>
      <c r="M174" s="207"/>
      <c r="N174" s="211"/>
      <c r="O174" s="211"/>
      <c r="P174" s="206"/>
      <c r="Q174" s="206"/>
      <c r="R174" s="189"/>
      <c r="S174" s="15"/>
      <c r="T174" s="15"/>
    </row>
    <row r="175" spans="1:20" s="131" customFormat="1">
      <c r="A175" s="256" t="s">
        <v>184</v>
      </c>
      <c r="B175" s="256"/>
      <c r="C175" s="218"/>
      <c r="D175" s="193">
        <f>D172</f>
        <v>6</v>
      </c>
      <c r="E175" s="193"/>
      <c r="F175" s="193">
        <f t="shared" ref="F175:Q175" si="55">F172</f>
        <v>4</v>
      </c>
      <c r="G175" s="193"/>
      <c r="H175" s="193"/>
      <c r="I175" s="193"/>
      <c r="J175" s="193">
        <f t="shared" si="55"/>
        <v>0</v>
      </c>
      <c r="K175" s="193"/>
      <c r="L175" s="193" t="str">
        <f t="shared" si="55"/>
        <v>6 tyg.(240h)</v>
      </c>
      <c r="M175" s="193">
        <f t="shared" si="55"/>
        <v>0</v>
      </c>
      <c r="N175" s="214">
        <f t="shared" si="55"/>
        <v>0</v>
      </c>
      <c r="O175" s="214">
        <f t="shared" si="55"/>
        <v>0</v>
      </c>
      <c r="P175" s="193">
        <f t="shared" si="55"/>
        <v>0</v>
      </c>
      <c r="Q175" s="193">
        <f t="shared" si="55"/>
        <v>0</v>
      </c>
      <c r="R175" s="189"/>
      <c r="S175" s="15"/>
      <c r="T175" s="15"/>
    </row>
    <row r="176" spans="1:20">
      <c r="A176" s="289" t="s">
        <v>137</v>
      </c>
      <c r="B176" s="290"/>
      <c r="C176" s="229"/>
      <c r="D176" s="230">
        <f>D156+D163+D168+D172</f>
        <v>30</v>
      </c>
      <c r="E176" s="230">
        <f>E156+E163+E168+E172</f>
        <v>14.5</v>
      </c>
      <c r="F176" s="230">
        <f>F156+F163+F168+F172</f>
        <v>15.5</v>
      </c>
      <c r="G176" s="231"/>
      <c r="H176" s="229" t="s">
        <v>29</v>
      </c>
      <c r="I176" s="229" t="s">
        <v>29</v>
      </c>
      <c r="J176" s="230">
        <f>J156+J163+J168+J173</f>
        <v>640</v>
      </c>
      <c r="K176" s="231"/>
      <c r="L176" s="229">
        <f>L156+L163+L168</f>
        <v>348</v>
      </c>
      <c r="M176" s="229">
        <f>M156+M163+M168+M172</f>
        <v>315</v>
      </c>
      <c r="N176" s="229">
        <f>N156+N163+N168+N172</f>
        <v>105</v>
      </c>
      <c r="O176" s="229">
        <f>O156+O163+O168+O172</f>
        <v>210</v>
      </c>
      <c r="P176" s="230">
        <f>P156+P163+P168+P173</f>
        <v>33</v>
      </c>
      <c r="Q176" s="229">
        <f>Q156+Q163+Q168+Q172</f>
        <v>292</v>
      </c>
      <c r="R176" s="189"/>
      <c r="S176" s="15"/>
      <c r="T176" s="15"/>
    </row>
    <row r="177" spans="1:20">
      <c r="A177" s="294" t="s">
        <v>139</v>
      </c>
      <c r="B177" s="294"/>
      <c r="C177" s="233"/>
      <c r="D177" s="234">
        <f>D149+D176</f>
        <v>60</v>
      </c>
      <c r="E177" s="234">
        <f>E149+E176</f>
        <v>31.5</v>
      </c>
      <c r="F177" s="234">
        <f>F149+F176</f>
        <v>28.5</v>
      </c>
      <c r="G177" s="193"/>
      <c r="H177" s="233" t="s">
        <v>29</v>
      </c>
      <c r="I177" s="233" t="s">
        <v>29</v>
      </c>
      <c r="J177" s="234">
        <f>J149+J176</f>
        <v>1362</v>
      </c>
      <c r="K177" s="193"/>
      <c r="L177" s="233">
        <f t="shared" ref="L177:Q177" si="56">L149+L176</f>
        <v>792</v>
      </c>
      <c r="M177" s="235">
        <f t="shared" si="56"/>
        <v>735</v>
      </c>
      <c r="N177" s="236">
        <f t="shared" si="56"/>
        <v>240</v>
      </c>
      <c r="O177" s="236">
        <f t="shared" si="56"/>
        <v>465</v>
      </c>
      <c r="P177" s="233">
        <f t="shared" si="56"/>
        <v>57</v>
      </c>
      <c r="Q177" s="233">
        <f t="shared" si="56"/>
        <v>602</v>
      </c>
      <c r="R177" s="189"/>
      <c r="S177" s="15"/>
      <c r="T177" s="15"/>
    </row>
    <row r="178" spans="1:20">
      <c r="A178" s="274" t="s">
        <v>138</v>
      </c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06"/>
      <c r="R178" s="189"/>
      <c r="S178" s="15"/>
      <c r="T178" s="15"/>
    </row>
    <row r="179" spans="1:20">
      <c r="A179" s="207" t="s">
        <v>10</v>
      </c>
      <c r="B179" s="257" t="s">
        <v>9</v>
      </c>
      <c r="C179" s="258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60"/>
      <c r="Q179" s="206"/>
      <c r="R179" s="189"/>
      <c r="S179" s="15"/>
      <c r="T179" s="15"/>
    </row>
    <row r="180" spans="1:20">
      <c r="A180" s="215" t="s">
        <v>4</v>
      </c>
      <c r="B180" s="242" t="s">
        <v>140</v>
      </c>
      <c r="C180" s="242"/>
      <c r="D180" s="193">
        <f>E180+F180</f>
        <v>1</v>
      </c>
      <c r="E180" s="193">
        <v>0.5</v>
      </c>
      <c r="F180" s="193">
        <v>0.5</v>
      </c>
      <c r="G180" s="193"/>
      <c r="H180" s="206" t="s">
        <v>40</v>
      </c>
      <c r="I180" s="206" t="s">
        <v>16</v>
      </c>
      <c r="J180" s="206">
        <f>L180+Q180</f>
        <v>32</v>
      </c>
      <c r="K180" s="193"/>
      <c r="L180" s="206">
        <f>M180+P180</f>
        <v>17</v>
      </c>
      <c r="M180" s="213">
        <f>N180+O180</f>
        <v>15</v>
      </c>
      <c r="N180" s="211">
        <v>15</v>
      </c>
      <c r="O180" s="211"/>
      <c r="P180" s="206">
        <v>2</v>
      </c>
      <c r="Q180" s="206">
        <v>15</v>
      </c>
      <c r="R180" s="189">
        <f t="shared" si="48"/>
        <v>32</v>
      </c>
      <c r="S180" s="15">
        <v>65</v>
      </c>
      <c r="T180" s="15">
        <v>35</v>
      </c>
    </row>
    <row r="181" spans="1:20">
      <c r="A181" s="215" t="s">
        <v>60</v>
      </c>
      <c r="B181" s="242" t="s">
        <v>142</v>
      </c>
      <c r="C181" s="218" t="s">
        <v>178</v>
      </c>
      <c r="D181" s="193">
        <f>E181+F181</f>
        <v>3</v>
      </c>
      <c r="E181" s="193">
        <v>1.8</v>
      </c>
      <c r="F181" s="193">
        <v>1.2</v>
      </c>
      <c r="G181" s="193"/>
      <c r="H181" s="206" t="s">
        <v>39</v>
      </c>
      <c r="I181" s="206" t="s">
        <v>16</v>
      </c>
      <c r="J181" s="206">
        <f>L181+Q181</f>
        <v>79</v>
      </c>
      <c r="K181" s="193"/>
      <c r="L181" s="206">
        <f>M181+P181</f>
        <v>49</v>
      </c>
      <c r="M181" s="213">
        <f>N181+O181</f>
        <v>45</v>
      </c>
      <c r="N181" s="211">
        <v>15</v>
      </c>
      <c r="O181" s="211">
        <v>30</v>
      </c>
      <c r="P181" s="206">
        <v>4</v>
      </c>
      <c r="Q181" s="206">
        <v>30</v>
      </c>
      <c r="R181" s="189">
        <f t="shared" si="48"/>
        <v>26.333333333333332</v>
      </c>
      <c r="S181" s="15">
        <v>45</v>
      </c>
      <c r="T181" s="15">
        <v>55</v>
      </c>
    </row>
    <row r="182" spans="1:20">
      <c r="A182" s="256" t="s">
        <v>31</v>
      </c>
      <c r="B182" s="256"/>
      <c r="C182" s="212"/>
      <c r="D182" s="193">
        <f>SUM(D180:D181)</f>
        <v>4</v>
      </c>
      <c r="E182" s="193">
        <f>SUM(E180:E181)</f>
        <v>2.2999999999999998</v>
      </c>
      <c r="F182" s="193">
        <f>SUM(F180:F181)</f>
        <v>1.7</v>
      </c>
      <c r="G182" s="193"/>
      <c r="H182" s="206" t="s">
        <v>29</v>
      </c>
      <c r="I182" s="206" t="s">
        <v>29</v>
      </c>
      <c r="J182" s="206">
        <f t="shared" ref="J182:Q182" si="57">SUM(J180:J181)</f>
        <v>111</v>
      </c>
      <c r="K182" s="193"/>
      <c r="L182" s="206">
        <f t="shared" si="57"/>
        <v>66</v>
      </c>
      <c r="M182" s="213">
        <f t="shared" si="57"/>
        <v>60</v>
      </c>
      <c r="N182" s="211">
        <f t="shared" si="57"/>
        <v>30</v>
      </c>
      <c r="O182" s="211">
        <f t="shared" si="57"/>
        <v>30</v>
      </c>
      <c r="P182" s="206">
        <f t="shared" si="57"/>
        <v>6</v>
      </c>
      <c r="Q182" s="206">
        <f t="shared" si="57"/>
        <v>45</v>
      </c>
      <c r="R182" s="189"/>
      <c r="S182" s="15"/>
      <c r="T182" s="15"/>
    </row>
    <row r="183" spans="1:20">
      <c r="A183" s="256" t="s">
        <v>183</v>
      </c>
      <c r="B183" s="256"/>
      <c r="C183" s="212"/>
      <c r="D183" s="193"/>
      <c r="E183" s="193"/>
      <c r="F183" s="193"/>
      <c r="G183" s="193"/>
      <c r="H183" s="206"/>
      <c r="I183" s="206"/>
      <c r="J183" s="206"/>
      <c r="K183" s="193"/>
      <c r="L183" s="206"/>
      <c r="M183" s="213"/>
      <c r="N183" s="211"/>
      <c r="O183" s="211"/>
      <c r="P183" s="206"/>
      <c r="Q183" s="206"/>
      <c r="R183" s="189"/>
      <c r="S183" s="15"/>
      <c r="T183" s="15"/>
    </row>
    <row r="184" spans="1:20">
      <c r="A184" s="256" t="s">
        <v>184</v>
      </c>
      <c r="B184" s="256"/>
      <c r="C184" s="212"/>
      <c r="D184" s="193"/>
      <c r="E184" s="193"/>
      <c r="F184" s="193"/>
      <c r="G184" s="193"/>
      <c r="H184" s="206" t="s">
        <v>29</v>
      </c>
      <c r="I184" s="206" t="s">
        <v>29</v>
      </c>
      <c r="J184" s="206"/>
      <c r="K184" s="193"/>
      <c r="L184" s="206"/>
      <c r="M184" s="213"/>
      <c r="N184" s="211"/>
      <c r="O184" s="211"/>
      <c r="P184" s="206"/>
      <c r="Q184" s="206"/>
      <c r="R184" s="189"/>
      <c r="S184" s="15"/>
      <c r="T184" s="15"/>
    </row>
    <row r="185" spans="1:20">
      <c r="A185" s="207" t="s">
        <v>11</v>
      </c>
      <c r="B185" s="257" t="s">
        <v>12</v>
      </c>
      <c r="C185" s="258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60"/>
      <c r="Q185" s="206"/>
      <c r="R185" s="189"/>
      <c r="S185" s="15"/>
      <c r="T185" s="15"/>
    </row>
    <row r="186" spans="1:20">
      <c r="A186" s="215" t="s">
        <v>4</v>
      </c>
      <c r="B186" s="218" t="s">
        <v>141</v>
      </c>
      <c r="C186" s="218"/>
      <c r="D186" s="193">
        <v>2.5</v>
      </c>
      <c r="E186" s="193">
        <v>1.5</v>
      </c>
      <c r="F186" s="193">
        <v>1</v>
      </c>
      <c r="G186" s="193"/>
      <c r="H186" s="206" t="s">
        <v>40</v>
      </c>
      <c r="I186" s="206" t="s">
        <v>16</v>
      </c>
      <c r="J186" s="206">
        <f>L186+Q186</f>
        <v>72</v>
      </c>
      <c r="K186" s="193"/>
      <c r="L186" s="206">
        <f>M186+P186</f>
        <v>47</v>
      </c>
      <c r="M186" s="213">
        <f>N186+O186</f>
        <v>45</v>
      </c>
      <c r="N186" s="211">
        <v>15</v>
      </c>
      <c r="O186" s="211">
        <v>30</v>
      </c>
      <c r="P186" s="206">
        <v>2</v>
      </c>
      <c r="Q186" s="206">
        <v>25</v>
      </c>
      <c r="R186" s="189">
        <f t="shared" si="48"/>
        <v>28.8</v>
      </c>
      <c r="S186" s="15">
        <v>80</v>
      </c>
      <c r="T186" s="15">
        <v>20</v>
      </c>
    </row>
    <row r="187" spans="1:20">
      <c r="A187" s="215" t="s">
        <v>60</v>
      </c>
      <c r="B187" s="218" t="s">
        <v>106</v>
      </c>
      <c r="C187" s="218"/>
      <c r="D187" s="193">
        <f>E187+F187</f>
        <v>3</v>
      </c>
      <c r="E187" s="193">
        <v>1.8</v>
      </c>
      <c r="F187" s="193">
        <v>1.2</v>
      </c>
      <c r="G187" s="193"/>
      <c r="H187" s="206" t="s">
        <v>40</v>
      </c>
      <c r="I187" s="206" t="s">
        <v>20</v>
      </c>
      <c r="J187" s="206">
        <f>L187+Q187</f>
        <v>77</v>
      </c>
      <c r="K187" s="193"/>
      <c r="L187" s="206">
        <f>M187+P187</f>
        <v>47</v>
      </c>
      <c r="M187" s="213">
        <f>N187+O187</f>
        <v>45</v>
      </c>
      <c r="N187" s="211">
        <v>15</v>
      </c>
      <c r="O187" s="211">
        <v>30</v>
      </c>
      <c r="P187" s="206">
        <v>2</v>
      </c>
      <c r="Q187" s="206">
        <v>30</v>
      </c>
      <c r="R187" s="189">
        <f t="shared" si="48"/>
        <v>25.666666666666668</v>
      </c>
      <c r="S187" s="15">
        <v>60</v>
      </c>
      <c r="T187" s="15">
        <v>40</v>
      </c>
    </row>
    <row r="188" spans="1:20">
      <c r="A188" s="215" t="s">
        <v>61</v>
      </c>
      <c r="B188" s="218" t="s">
        <v>107</v>
      </c>
      <c r="C188" s="218" t="s">
        <v>178</v>
      </c>
      <c r="D188" s="193">
        <f>E188+F188</f>
        <v>3</v>
      </c>
      <c r="E188" s="193">
        <v>1.8</v>
      </c>
      <c r="F188" s="193">
        <v>1.2</v>
      </c>
      <c r="G188" s="193"/>
      <c r="H188" s="206" t="s">
        <v>40</v>
      </c>
      <c r="I188" s="206" t="s">
        <v>20</v>
      </c>
      <c r="J188" s="206">
        <f>L188+Q188</f>
        <v>77</v>
      </c>
      <c r="K188" s="193"/>
      <c r="L188" s="206">
        <f>M188+P188</f>
        <v>47</v>
      </c>
      <c r="M188" s="213">
        <f>N188+O188</f>
        <v>45</v>
      </c>
      <c r="N188" s="211">
        <v>15</v>
      </c>
      <c r="O188" s="211">
        <v>30</v>
      </c>
      <c r="P188" s="206">
        <v>2</v>
      </c>
      <c r="Q188" s="206">
        <v>30</v>
      </c>
      <c r="R188" s="189">
        <f t="shared" si="48"/>
        <v>25.666666666666668</v>
      </c>
      <c r="S188" s="15">
        <v>60</v>
      </c>
      <c r="T188" s="15">
        <v>40</v>
      </c>
    </row>
    <row r="189" spans="1:20">
      <c r="A189" s="215" t="s">
        <v>62</v>
      </c>
      <c r="B189" s="218" t="s">
        <v>96</v>
      </c>
      <c r="C189" s="218"/>
      <c r="D189" s="193">
        <f>E189+F189</f>
        <v>3</v>
      </c>
      <c r="E189" s="193">
        <v>1.8</v>
      </c>
      <c r="F189" s="193">
        <v>1.2</v>
      </c>
      <c r="G189" s="193"/>
      <c r="H189" s="206" t="s">
        <v>40</v>
      </c>
      <c r="I189" s="206" t="s">
        <v>20</v>
      </c>
      <c r="J189" s="206">
        <f>L189+Q189</f>
        <v>77</v>
      </c>
      <c r="K189" s="193"/>
      <c r="L189" s="206">
        <f>M189+P189</f>
        <v>47</v>
      </c>
      <c r="M189" s="213">
        <f>N189+O189</f>
        <v>45</v>
      </c>
      <c r="N189" s="211">
        <v>15</v>
      </c>
      <c r="O189" s="211">
        <v>30</v>
      </c>
      <c r="P189" s="206">
        <v>2</v>
      </c>
      <c r="Q189" s="206">
        <v>30</v>
      </c>
      <c r="R189" s="189">
        <f t="shared" si="48"/>
        <v>25.666666666666668</v>
      </c>
      <c r="S189" s="15">
        <v>55</v>
      </c>
      <c r="T189" s="15">
        <v>45</v>
      </c>
    </row>
    <row r="190" spans="1:20">
      <c r="A190" s="215" t="s">
        <v>63</v>
      </c>
      <c r="B190" s="244" t="s">
        <v>201</v>
      </c>
      <c r="C190" s="218" t="s">
        <v>178</v>
      </c>
      <c r="D190" s="193">
        <f>E190+F190</f>
        <v>12</v>
      </c>
      <c r="E190" s="193">
        <v>2</v>
      </c>
      <c r="F190" s="193">
        <v>10</v>
      </c>
      <c r="G190" s="193"/>
      <c r="H190" s="206" t="s">
        <v>40</v>
      </c>
      <c r="I190" s="206" t="s">
        <v>20</v>
      </c>
      <c r="J190" s="206">
        <f>L190+Q190</f>
        <v>300</v>
      </c>
      <c r="K190" s="193"/>
      <c r="L190" s="206">
        <f>M190+P190</f>
        <v>50</v>
      </c>
      <c r="M190" s="213">
        <f>N190+O190</f>
        <v>0</v>
      </c>
      <c r="N190" s="211"/>
      <c r="O190" s="211"/>
      <c r="P190" s="206">
        <v>50</v>
      </c>
      <c r="Q190" s="206">
        <v>250</v>
      </c>
      <c r="R190" s="189">
        <f t="shared" si="48"/>
        <v>25</v>
      </c>
      <c r="S190" s="15">
        <v>70</v>
      </c>
      <c r="T190" s="15">
        <v>30</v>
      </c>
    </row>
    <row r="191" spans="1:20">
      <c r="A191" s="256" t="s">
        <v>31</v>
      </c>
      <c r="B191" s="256"/>
      <c r="C191" s="212"/>
      <c r="D191" s="193">
        <f>SUM(D186:D190)</f>
        <v>23.5</v>
      </c>
      <c r="E191" s="193">
        <f>SUM(E186:E190)</f>
        <v>8.8999999999999986</v>
      </c>
      <c r="F191" s="193">
        <f>SUM(F186:F190)</f>
        <v>14.600000000000001</v>
      </c>
      <c r="G191" s="193"/>
      <c r="H191" s="206" t="s">
        <v>29</v>
      </c>
      <c r="I191" s="206" t="s">
        <v>29</v>
      </c>
      <c r="J191" s="206">
        <f>SUM(J186:J190)</f>
        <v>603</v>
      </c>
      <c r="K191" s="193"/>
      <c r="L191" s="206">
        <f t="shared" ref="L191:Q191" si="58">SUM(L186:L190)</f>
        <v>238</v>
      </c>
      <c r="M191" s="213">
        <f t="shared" si="58"/>
        <v>180</v>
      </c>
      <c r="N191" s="211">
        <f t="shared" si="58"/>
        <v>60</v>
      </c>
      <c r="O191" s="211">
        <f t="shared" si="58"/>
        <v>120</v>
      </c>
      <c r="P191" s="206">
        <f t="shared" si="58"/>
        <v>58</v>
      </c>
      <c r="Q191" s="206">
        <f t="shared" si="58"/>
        <v>365</v>
      </c>
      <c r="R191" s="189"/>
      <c r="S191" s="15"/>
      <c r="T191" s="15"/>
    </row>
    <row r="192" spans="1:20">
      <c r="A192" s="256" t="s">
        <v>183</v>
      </c>
      <c r="B192" s="256"/>
      <c r="C192" s="212"/>
      <c r="D192" s="193"/>
      <c r="E192" s="193"/>
      <c r="F192" s="193"/>
      <c r="G192" s="193"/>
      <c r="H192" s="206"/>
      <c r="I192" s="206"/>
      <c r="J192" s="206"/>
      <c r="K192" s="193"/>
      <c r="L192" s="206"/>
      <c r="M192" s="213"/>
      <c r="N192" s="211"/>
      <c r="O192" s="211"/>
      <c r="P192" s="206"/>
      <c r="Q192" s="206"/>
      <c r="R192" s="189"/>
      <c r="S192" s="15"/>
      <c r="T192" s="15"/>
    </row>
    <row r="193" spans="1:20">
      <c r="A193" s="256" t="s">
        <v>263</v>
      </c>
      <c r="B193" s="256"/>
      <c r="C193" s="212"/>
      <c r="D193" s="193">
        <f>D187+D188+D189+D190</f>
        <v>21</v>
      </c>
      <c r="E193" s="193">
        <f>E187+E188+E189+E190</f>
        <v>7.4</v>
      </c>
      <c r="F193" s="193">
        <f>F187+F188+F189+F190</f>
        <v>13.6</v>
      </c>
      <c r="G193" s="193"/>
      <c r="H193" s="206" t="s">
        <v>29</v>
      </c>
      <c r="I193" s="206" t="s">
        <v>29</v>
      </c>
      <c r="J193" s="206">
        <f>J187+J188+J189+J190</f>
        <v>531</v>
      </c>
      <c r="K193" s="193"/>
      <c r="L193" s="206">
        <f t="shared" ref="L193:Q193" si="59">L187+L188+L189+L190</f>
        <v>191</v>
      </c>
      <c r="M193" s="213">
        <f t="shared" si="59"/>
        <v>135</v>
      </c>
      <c r="N193" s="211">
        <f t="shared" si="59"/>
        <v>45</v>
      </c>
      <c r="O193" s="211">
        <f t="shared" si="59"/>
        <v>90</v>
      </c>
      <c r="P193" s="206">
        <f t="shared" si="59"/>
        <v>56</v>
      </c>
      <c r="Q193" s="206">
        <f t="shared" si="59"/>
        <v>340</v>
      </c>
      <c r="R193" s="189"/>
      <c r="S193" s="15"/>
      <c r="T193" s="15"/>
    </row>
    <row r="194" spans="1:20">
      <c r="A194" s="207" t="s">
        <v>26</v>
      </c>
      <c r="B194" s="257" t="s">
        <v>13</v>
      </c>
      <c r="C194" s="258"/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59"/>
      <c r="O194" s="259"/>
      <c r="P194" s="260"/>
      <c r="Q194" s="206"/>
      <c r="R194" s="189"/>
      <c r="S194" s="15"/>
      <c r="T194" s="15"/>
    </row>
    <row r="195" spans="1:20">
      <c r="A195" s="215" t="s">
        <v>4</v>
      </c>
      <c r="B195" s="242" t="s">
        <v>199</v>
      </c>
      <c r="C195" s="218" t="s">
        <v>178</v>
      </c>
      <c r="D195" s="193">
        <f>E195+F195</f>
        <v>2</v>
      </c>
      <c r="E195" s="193">
        <v>1</v>
      </c>
      <c r="F195" s="193">
        <v>1</v>
      </c>
      <c r="G195" s="193"/>
      <c r="H195" s="206" t="s">
        <v>40</v>
      </c>
      <c r="I195" s="206" t="s">
        <v>20</v>
      </c>
      <c r="J195" s="206">
        <f>L195+Q195</f>
        <v>62</v>
      </c>
      <c r="K195" s="193"/>
      <c r="L195" s="206">
        <f>M195+P195</f>
        <v>32</v>
      </c>
      <c r="M195" s="213">
        <f>N195+O195</f>
        <v>30</v>
      </c>
      <c r="N195" s="211"/>
      <c r="O195" s="211">
        <v>30</v>
      </c>
      <c r="P195" s="206">
        <v>2</v>
      </c>
      <c r="Q195" s="206">
        <v>30</v>
      </c>
      <c r="R195" s="189">
        <f t="shared" si="48"/>
        <v>31</v>
      </c>
      <c r="S195" s="15">
        <v>55</v>
      </c>
      <c r="T195" s="15">
        <v>45</v>
      </c>
    </row>
    <row r="196" spans="1:20">
      <c r="A196" s="256" t="s">
        <v>31</v>
      </c>
      <c r="B196" s="256"/>
      <c r="C196" s="212"/>
      <c r="D196" s="193">
        <f>D195</f>
        <v>2</v>
      </c>
      <c r="E196" s="193">
        <f>E195</f>
        <v>1</v>
      </c>
      <c r="F196" s="193">
        <f>F195</f>
        <v>1</v>
      </c>
      <c r="G196" s="193"/>
      <c r="H196" s="206" t="s">
        <v>29</v>
      </c>
      <c r="I196" s="206" t="s">
        <v>29</v>
      </c>
      <c r="J196" s="206">
        <f>J195</f>
        <v>62</v>
      </c>
      <c r="K196" s="193"/>
      <c r="L196" s="206">
        <f t="shared" ref="L196:Q196" si="60">L195</f>
        <v>32</v>
      </c>
      <c r="M196" s="213">
        <f t="shared" si="60"/>
        <v>30</v>
      </c>
      <c r="N196" s="211">
        <f t="shared" si="60"/>
        <v>0</v>
      </c>
      <c r="O196" s="211">
        <f t="shared" si="60"/>
        <v>30</v>
      </c>
      <c r="P196" s="206">
        <f t="shared" si="60"/>
        <v>2</v>
      </c>
      <c r="Q196" s="206">
        <f t="shared" si="60"/>
        <v>30</v>
      </c>
      <c r="R196" s="189"/>
      <c r="S196" s="15"/>
      <c r="T196" s="15"/>
    </row>
    <row r="197" spans="1:20">
      <c r="A197" s="256" t="s">
        <v>183</v>
      </c>
      <c r="B197" s="256"/>
      <c r="C197" s="212"/>
      <c r="D197" s="193"/>
      <c r="E197" s="193"/>
      <c r="F197" s="193"/>
      <c r="G197" s="193"/>
      <c r="H197" s="206"/>
      <c r="I197" s="206"/>
      <c r="J197" s="206"/>
      <c r="K197" s="193"/>
      <c r="L197" s="206"/>
      <c r="M197" s="213"/>
      <c r="N197" s="211"/>
      <c r="O197" s="211"/>
      <c r="P197" s="206"/>
      <c r="Q197" s="206"/>
      <c r="R197" s="189"/>
      <c r="S197" s="15"/>
      <c r="T197" s="15"/>
    </row>
    <row r="198" spans="1:20">
      <c r="A198" s="256" t="s">
        <v>263</v>
      </c>
      <c r="B198" s="256"/>
      <c r="C198" s="212"/>
      <c r="D198" s="193">
        <f>D195</f>
        <v>2</v>
      </c>
      <c r="E198" s="193">
        <f>E195</f>
        <v>1</v>
      </c>
      <c r="F198" s="193">
        <f>F195</f>
        <v>1</v>
      </c>
      <c r="G198" s="193"/>
      <c r="H198" s="206" t="s">
        <v>29</v>
      </c>
      <c r="I198" s="206" t="s">
        <v>29</v>
      </c>
      <c r="J198" s="206">
        <f>J195</f>
        <v>62</v>
      </c>
      <c r="K198" s="193"/>
      <c r="L198" s="206">
        <f t="shared" ref="L198:Q198" si="61">L195</f>
        <v>32</v>
      </c>
      <c r="M198" s="213">
        <f t="shared" si="61"/>
        <v>30</v>
      </c>
      <c r="N198" s="211">
        <f t="shared" si="61"/>
        <v>0</v>
      </c>
      <c r="O198" s="211">
        <f t="shared" si="61"/>
        <v>30</v>
      </c>
      <c r="P198" s="206">
        <f t="shared" si="61"/>
        <v>2</v>
      </c>
      <c r="Q198" s="206">
        <f t="shared" si="61"/>
        <v>30</v>
      </c>
      <c r="R198" s="189"/>
      <c r="S198" s="15"/>
      <c r="T198" s="15"/>
    </row>
    <row r="199" spans="1:20" s="59" customFormat="1">
      <c r="A199" s="246" t="s">
        <v>27</v>
      </c>
      <c r="B199" s="296" t="s">
        <v>5</v>
      </c>
      <c r="C199" s="297"/>
      <c r="D199" s="297"/>
      <c r="E199" s="297"/>
      <c r="F199" s="297"/>
      <c r="G199" s="297"/>
      <c r="H199" s="297"/>
      <c r="I199" s="297"/>
      <c r="J199" s="297"/>
      <c r="K199" s="297"/>
      <c r="L199" s="297"/>
      <c r="M199" s="297"/>
      <c r="N199" s="297"/>
      <c r="O199" s="297"/>
      <c r="P199" s="297"/>
      <c r="Q199" s="298"/>
      <c r="R199" s="189"/>
      <c r="S199" s="15"/>
      <c r="T199" s="15"/>
    </row>
    <row r="200" spans="1:20" s="59" customFormat="1">
      <c r="A200" s="215" t="s">
        <v>4</v>
      </c>
      <c r="B200" s="222" t="s">
        <v>203</v>
      </c>
      <c r="C200" s="222"/>
      <c r="D200" s="193">
        <f>E200+F200</f>
        <v>0.5</v>
      </c>
      <c r="E200" s="226">
        <v>0.5</v>
      </c>
      <c r="F200" s="193"/>
      <c r="G200" s="193"/>
      <c r="H200" s="206" t="s">
        <v>40</v>
      </c>
      <c r="I200" s="206" t="s">
        <v>16</v>
      </c>
      <c r="J200" s="206">
        <f>L200+Q200</f>
        <v>4</v>
      </c>
      <c r="K200" s="193"/>
      <c r="L200" s="206">
        <f>M200+P200</f>
        <v>4</v>
      </c>
      <c r="M200" s="213">
        <f>N200+O200</f>
        <v>4</v>
      </c>
      <c r="N200" s="225">
        <v>4</v>
      </c>
      <c r="O200" s="211"/>
      <c r="P200" s="206"/>
      <c r="Q200" s="206"/>
      <c r="R200" s="189">
        <f t="shared" si="48"/>
        <v>8</v>
      </c>
      <c r="S200" s="15">
        <v>50</v>
      </c>
      <c r="T200" s="15">
        <v>50</v>
      </c>
    </row>
    <row r="201" spans="1:20" s="59" customFormat="1" ht="13.15" customHeight="1">
      <c r="A201" s="293" t="s">
        <v>31</v>
      </c>
      <c r="B201" s="259"/>
      <c r="C201" s="260"/>
      <c r="D201" s="193">
        <v>0.5</v>
      </c>
      <c r="E201" s="226">
        <v>0.5</v>
      </c>
      <c r="F201" s="193"/>
      <c r="G201" s="193"/>
      <c r="H201" s="206"/>
      <c r="I201" s="206"/>
      <c r="J201" s="206">
        <v>4</v>
      </c>
      <c r="K201" s="193"/>
      <c r="L201" s="206">
        <v>4</v>
      </c>
      <c r="M201" s="213">
        <v>4</v>
      </c>
      <c r="N201" s="225">
        <v>4</v>
      </c>
      <c r="O201" s="211"/>
      <c r="P201" s="206"/>
      <c r="Q201" s="206"/>
      <c r="R201" s="189"/>
      <c r="S201" s="15"/>
      <c r="T201" s="15"/>
    </row>
    <row r="202" spans="1:20">
      <c r="A202" s="289" t="s">
        <v>149</v>
      </c>
      <c r="B202" s="290"/>
      <c r="C202" s="229"/>
      <c r="D202" s="230">
        <f>D182+D191+D196+D201</f>
        <v>30</v>
      </c>
      <c r="E202" s="230">
        <f t="shared" ref="E202:F202" si="62">E182+E191+E196+E201</f>
        <v>12.7</v>
      </c>
      <c r="F202" s="230">
        <f t="shared" si="62"/>
        <v>17.3</v>
      </c>
      <c r="G202" s="231"/>
      <c r="H202" s="229" t="s">
        <v>29</v>
      </c>
      <c r="I202" s="229" t="s">
        <v>29</v>
      </c>
      <c r="J202" s="229">
        <f>J182+J191+J196+J201</f>
        <v>780</v>
      </c>
      <c r="K202" s="231"/>
      <c r="L202" s="229">
        <f>L182+L191+L196+4</f>
        <v>340</v>
      </c>
      <c r="M202" s="229">
        <f>M182+M191+M196+M201</f>
        <v>274</v>
      </c>
      <c r="N202" s="229">
        <f>N182+N191+N196+4</f>
        <v>94</v>
      </c>
      <c r="O202" s="229">
        <f t="shared" ref="O202:Q202" si="63">O182+O191+O196</f>
        <v>180</v>
      </c>
      <c r="P202" s="229">
        <f>P182+P191+P196</f>
        <v>66</v>
      </c>
      <c r="Q202" s="229">
        <f t="shared" si="63"/>
        <v>440</v>
      </c>
      <c r="R202" s="189"/>
      <c r="S202" s="15"/>
      <c r="T202" s="15"/>
    </row>
    <row r="203" spans="1:20">
      <c r="A203" s="294" t="s">
        <v>143</v>
      </c>
      <c r="B203" s="294"/>
      <c r="C203" s="233"/>
      <c r="D203" s="234">
        <f>D202</f>
        <v>30</v>
      </c>
      <c r="E203" s="234">
        <f>E202</f>
        <v>12.7</v>
      </c>
      <c r="F203" s="234">
        <f>F202</f>
        <v>17.3</v>
      </c>
      <c r="G203" s="234"/>
      <c r="H203" s="234" t="str">
        <f t="shared" ref="H203:Q203" si="64">H202</f>
        <v>x</v>
      </c>
      <c r="I203" s="234" t="str">
        <f t="shared" si="64"/>
        <v>x</v>
      </c>
      <c r="J203" s="234">
        <f t="shared" si="64"/>
        <v>780</v>
      </c>
      <c r="K203" s="234"/>
      <c r="L203" s="234">
        <f t="shared" si="64"/>
        <v>340</v>
      </c>
      <c r="M203" s="234">
        <f t="shared" si="64"/>
        <v>274</v>
      </c>
      <c r="N203" s="247">
        <f t="shared" si="64"/>
        <v>94</v>
      </c>
      <c r="O203" s="247">
        <f t="shared" si="64"/>
        <v>180</v>
      </c>
      <c r="P203" s="234">
        <f t="shared" si="64"/>
        <v>66</v>
      </c>
      <c r="Q203" s="234">
        <f t="shared" si="64"/>
        <v>440</v>
      </c>
      <c r="R203" s="189"/>
      <c r="S203" s="15"/>
      <c r="T203" s="15"/>
    </row>
    <row r="204" spans="1:20">
      <c r="A204" s="294" t="s">
        <v>144</v>
      </c>
      <c r="B204" s="294"/>
      <c r="C204" s="233"/>
      <c r="D204" s="234">
        <f>D71+D124+D177+D203</f>
        <v>210</v>
      </c>
      <c r="E204" s="234">
        <f>E71+E124+E177+E203</f>
        <v>109.4</v>
      </c>
      <c r="F204" s="234">
        <f>F71+F124+F177+F203</f>
        <v>100.6</v>
      </c>
      <c r="G204" s="193"/>
      <c r="H204" s="233" t="s">
        <v>29</v>
      </c>
      <c r="I204" s="233" t="s">
        <v>29</v>
      </c>
      <c r="J204" s="233">
        <f>L204+Q204</f>
        <v>5209</v>
      </c>
      <c r="K204" s="193"/>
      <c r="L204" s="234">
        <f>M204+P204</f>
        <v>2767</v>
      </c>
      <c r="M204" s="235">
        <f>N204+O204</f>
        <v>2536</v>
      </c>
      <c r="N204" s="236">
        <f>N71+N124+N177+N203</f>
        <v>901</v>
      </c>
      <c r="O204" s="236">
        <f>O71+O124+O177+O203</f>
        <v>1635</v>
      </c>
      <c r="P204" s="234">
        <f>P71+P124+P177+P203</f>
        <v>231</v>
      </c>
      <c r="Q204" s="233">
        <f>Q71+Q124+Q177+Q203</f>
        <v>2442</v>
      </c>
      <c r="R204" s="189"/>
      <c r="S204" s="15"/>
      <c r="T204" s="15"/>
    </row>
    <row r="205" spans="1:20" s="62" customFormat="1">
      <c r="A205" s="346" t="s">
        <v>262</v>
      </c>
      <c r="B205" s="347"/>
      <c r="C205" s="61"/>
      <c r="D205" s="29">
        <f>D25+D55+D78+D98+D106+D122+D131+D148+D165+D170+D175+D193+D198</f>
        <v>77</v>
      </c>
      <c r="E205" s="29">
        <f t="shared" ref="E205" si="65">E25+E55+E78+E98+E106+E122+E131+E148+E165+E170+E175+E193+E198</f>
        <v>35.700000000000003</v>
      </c>
      <c r="F205" s="29">
        <f>F25+F55+F78+F98+F106+F122+F131+F148+F165+F170+F175+F193+F198</f>
        <v>39.299999999999997</v>
      </c>
      <c r="G205" s="29">
        <f t="shared" ref="G205" si="66">G25+G55+G78+G98+G106+G122+G131+G148+G165+G170+G175+G193+G198</f>
        <v>0</v>
      </c>
      <c r="H205" s="29" t="s">
        <v>29</v>
      </c>
      <c r="I205" s="29" t="s">
        <v>29</v>
      </c>
      <c r="J205" s="176">
        <f>L205+Q205</f>
        <v>1835</v>
      </c>
      <c r="K205" s="29"/>
      <c r="L205" s="133">
        <f>M205+P205</f>
        <v>943</v>
      </c>
      <c r="M205" s="29">
        <f t="shared" ref="M205:P205" si="67">M25+M55+M78+M98+M106+M122+M131+M148+M165+M170+M175+M193+M198</f>
        <v>840</v>
      </c>
      <c r="N205" s="183">
        <f t="shared" si="67"/>
        <v>270</v>
      </c>
      <c r="O205" s="183">
        <f t="shared" si="67"/>
        <v>570</v>
      </c>
      <c r="P205" s="29">
        <f t="shared" si="67"/>
        <v>103</v>
      </c>
      <c r="Q205" s="29">
        <f>Q25+Q55+Q78+Q98+Q106+Q122+Q131+Q148+Q165+Q170+Q175+Q193+Q198</f>
        <v>892</v>
      </c>
      <c r="R205" s="189"/>
      <c r="S205" s="15"/>
      <c r="T205" s="15"/>
    </row>
    <row r="206" spans="1:20" s="65" customFormat="1" ht="19.5">
      <c r="A206" s="74" t="s">
        <v>205</v>
      </c>
      <c r="B206" s="74"/>
      <c r="C206" s="74"/>
      <c r="D206" s="74"/>
      <c r="E206" s="75"/>
      <c r="F206" s="75"/>
      <c r="G206" s="76"/>
      <c r="H206" s="77"/>
      <c r="I206" s="77"/>
      <c r="J206" s="77" t="s">
        <v>206</v>
      </c>
      <c r="K206" s="77"/>
      <c r="L206" s="77"/>
      <c r="M206" s="78"/>
      <c r="N206" s="184"/>
      <c r="O206" s="184"/>
      <c r="P206" s="79"/>
      <c r="Q206" s="79"/>
      <c r="R206" s="18"/>
      <c r="S206" s="199"/>
      <c r="T206" s="199"/>
    </row>
    <row r="207" spans="1:20" ht="12.75">
      <c r="A207" s="309" t="s">
        <v>0</v>
      </c>
      <c r="B207" s="311" t="s">
        <v>56</v>
      </c>
      <c r="C207" s="312" t="s">
        <v>207</v>
      </c>
      <c r="D207" s="314" t="s">
        <v>22</v>
      </c>
      <c r="E207" s="314"/>
      <c r="F207" s="314"/>
      <c r="G207" s="314"/>
      <c r="H207" s="315" t="s">
        <v>54</v>
      </c>
      <c r="I207" s="316" t="s">
        <v>257</v>
      </c>
      <c r="J207" s="317" t="s">
        <v>24</v>
      </c>
      <c r="K207" s="317"/>
      <c r="L207" s="317"/>
      <c r="M207" s="317"/>
      <c r="N207" s="317"/>
      <c r="O207" s="317"/>
      <c r="P207" s="317"/>
      <c r="Q207" s="317"/>
      <c r="R207" s="18"/>
      <c r="S207" s="199"/>
      <c r="T207" s="199"/>
    </row>
    <row r="208" spans="1:20">
      <c r="A208" s="310"/>
      <c r="B208" s="311"/>
      <c r="C208" s="313"/>
      <c r="D208" s="318" t="s">
        <v>1</v>
      </c>
      <c r="E208" s="319" t="s">
        <v>51</v>
      </c>
      <c r="F208" s="319" t="s">
        <v>52</v>
      </c>
      <c r="G208" s="319" t="s">
        <v>208</v>
      </c>
      <c r="H208" s="313"/>
      <c r="I208" s="316"/>
      <c r="J208" s="321" t="s">
        <v>258</v>
      </c>
      <c r="K208" s="323" t="s">
        <v>259</v>
      </c>
      <c r="L208" s="316" t="s">
        <v>51</v>
      </c>
      <c r="M208" s="316"/>
      <c r="N208" s="316"/>
      <c r="O208" s="316"/>
      <c r="P208" s="316"/>
      <c r="Q208" s="316" t="s">
        <v>52</v>
      </c>
      <c r="R208" s="18"/>
      <c r="S208" s="199"/>
      <c r="T208" s="199"/>
    </row>
    <row r="209" spans="1:18">
      <c r="A209" s="310"/>
      <c r="B209" s="311"/>
      <c r="C209" s="313"/>
      <c r="D209" s="318"/>
      <c r="E209" s="320"/>
      <c r="F209" s="320"/>
      <c r="G209" s="319"/>
      <c r="H209" s="313"/>
      <c r="I209" s="316"/>
      <c r="J209" s="322"/>
      <c r="K209" s="324"/>
      <c r="L209" s="325" t="s">
        <v>1</v>
      </c>
      <c r="M209" s="326" t="s">
        <v>209</v>
      </c>
      <c r="N209" s="326"/>
      <c r="O209" s="326"/>
      <c r="P209" s="327" t="s">
        <v>23</v>
      </c>
      <c r="Q209" s="316"/>
      <c r="R209" s="18"/>
    </row>
    <row r="210" spans="1:18">
      <c r="A210" s="310"/>
      <c r="B210" s="311"/>
      <c r="C210" s="313"/>
      <c r="D210" s="318"/>
      <c r="E210" s="320"/>
      <c r="F210" s="320"/>
      <c r="G210" s="319"/>
      <c r="H210" s="313"/>
      <c r="I210" s="316"/>
      <c r="J210" s="322"/>
      <c r="K210" s="324"/>
      <c r="L210" s="325"/>
      <c r="M210" s="328" t="s">
        <v>145</v>
      </c>
      <c r="N210" s="329" t="s">
        <v>15</v>
      </c>
      <c r="O210" s="329" t="s">
        <v>210</v>
      </c>
      <c r="P210" s="327"/>
      <c r="Q210" s="316"/>
      <c r="R210" s="18"/>
    </row>
    <row r="211" spans="1:18">
      <c r="A211" s="310"/>
      <c r="B211" s="311"/>
      <c r="C211" s="313"/>
      <c r="D211" s="318"/>
      <c r="E211" s="320"/>
      <c r="F211" s="320"/>
      <c r="G211" s="319"/>
      <c r="H211" s="313"/>
      <c r="I211" s="316"/>
      <c r="J211" s="322"/>
      <c r="K211" s="324"/>
      <c r="L211" s="325"/>
      <c r="M211" s="328"/>
      <c r="N211" s="328"/>
      <c r="O211" s="329"/>
      <c r="P211" s="327"/>
      <c r="Q211" s="316"/>
      <c r="R211" s="18"/>
    </row>
    <row r="212" spans="1:18" ht="12.75">
      <c r="A212" s="330" t="s">
        <v>211</v>
      </c>
      <c r="B212" s="330"/>
      <c r="C212" s="80" t="s">
        <v>29</v>
      </c>
      <c r="D212" s="81">
        <f>D204</f>
        <v>210</v>
      </c>
      <c r="E212" s="81">
        <f>E204</f>
        <v>109.4</v>
      </c>
      <c r="F212" s="81">
        <f>F204</f>
        <v>100.6</v>
      </c>
      <c r="G212" s="81">
        <f>G204</f>
        <v>0</v>
      </c>
      <c r="H212" s="81"/>
      <c r="I212" s="81"/>
      <c r="J212" s="81">
        <f t="shared" ref="J212:Q212" si="68">J204</f>
        <v>5209</v>
      </c>
      <c r="K212" s="81">
        <f t="shared" si="68"/>
        <v>0</v>
      </c>
      <c r="L212" s="204">
        <f t="shared" si="68"/>
        <v>2767</v>
      </c>
      <c r="M212" s="204">
        <f t="shared" si="68"/>
        <v>2536</v>
      </c>
      <c r="N212" s="81">
        <f t="shared" si="68"/>
        <v>901</v>
      </c>
      <c r="O212" s="204">
        <f t="shared" si="68"/>
        <v>1635</v>
      </c>
      <c r="P212" s="204">
        <f t="shared" si="68"/>
        <v>231</v>
      </c>
      <c r="Q212" s="204">
        <f t="shared" si="68"/>
        <v>2442</v>
      </c>
      <c r="R212" s="18"/>
    </row>
    <row r="213" spans="1:18" ht="12.75">
      <c r="A213" s="330" t="s">
        <v>212</v>
      </c>
      <c r="B213" s="330"/>
      <c r="C213" s="80"/>
      <c r="D213" s="81"/>
      <c r="E213" s="81"/>
      <c r="F213" s="81"/>
      <c r="G213" s="81"/>
      <c r="H213" s="81"/>
      <c r="I213" s="81"/>
      <c r="J213" s="84"/>
      <c r="K213" s="81"/>
      <c r="L213" s="81"/>
      <c r="M213" s="81"/>
      <c r="N213" s="81"/>
      <c r="O213" s="81"/>
      <c r="P213" s="81"/>
      <c r="Q213" s="81"/>
      <c r="R213" s="18"/>
    </row>
    <row r="214" spans="1:18" ht="12.75">
      <c r="A214" s="85" t="s">
        <v>7</v>
      </c>
      <c r="B214" s="85" t="s">
        <v>260</v>
      </c>
      <c r="C214" s="80"/>
      <c r="D214" s="81"/>
      <c r="E214" s="82"/>
      <c r="F214" s="82"/>
      <c r="G214" s="86"/>
      <c r="H214" s="87"/>
      <c r="I214" s="87"/>
      <c r="J214" s="87"/>
      <c r="K214" s="87"/>
      <c r="L214" s="87"/>
      <c r="M214" s="88"/>
      <c r="N214" s="54"/>
      <c r="O214" s="54"/>
      <c r="P214" s="63"/>
      <c r="Q214" s="63"/>
      <c r="R214" s="18"/>
    </row>
    <row r="215" spans="1:18" ht="12.75">
      <c r="A215" s="89">
        <v>1</v>
      </c>
      <c r="B215" s="90" t="s">
        <v>2</v>
      </c>
      <c r="C215" s="80"/>
      <c r="D215" s="81">
        <f>D50+D75+D102+D128</f>
        <v>8</v>
      </c>
      <c r="E215" s="81">
        <f>E50+E75+E102+E128</f>
        <v>4.8</v>
      </c>
      <c r="F215" s="81">
        <f>F50+F75+F102+F128</f>
        <v>3.2</v>
      </c>
      <c r="G215" s="81">
        <f>G50+G75+G102+G128</f>
        <v>0</v>
      </c>
      <c r="H215" s="81"/>
      <c r="I215" s="81"/>
      <c r="J215" s="81">
        <f t="shared" ref="J215:Q215" si="69">J50+J75+J102+J128</f>
        <v>208</v>
      </c>
      <c r="K215" s="81">
        <f t="shared" si="69"/>
        <v>0</v>
      </c>
      <c r="L215" s="81">
        <f t="shared" si="69"/>
        <v>128</v>
      </c>
      <c r="M215" s="81">
        <f t="shared" si="69"/>
        <v>120</v>
      </c>
      <c r="N215" s="81">
        <f t="shared" si="69"/>
        <v>0</v>
      </c>
      <c r="O215" s="81">
        <f t="shared" si="69"/>
        <v>120</v>
      </c>
      <c r="P215" s="81">
        <f t="shared" si="69"/>
        <v>8</v>
      </c>
      <c r="Q215" s="81">
        <f t="shared" si="69"/>
        <v>80</v>
      </c>
      <c r="R215" s="18"/>
    </row>
    <row r="216" spans="1:18" ht="12.75">
      <c r="A216" s="89">
        <v>2</v>
      </c>
      <c r="B216" s="90" t="s">
        <v>213</v>
      </c>
      <c r="C216" s="80"/>
      <c r="D216" s="81">
        <f>D22+D51</f>
        <v>5</v>
      </c>
      <c r="E216" s="81">
        <f>E22+E51</f>
        <v>3</v>
      </c>
      <c r="F216" s="81">
        <f>F22+F51</f>
        <v>2</v>
      </c>
      <c r="G216" s="81">
        <f>G22+G51</f>
        <v>0</v>
      </c>
      <c r="H216" s="81"/>
      <c r="I216" s="81"/>
      <c r="J216" s="81">
        <f t="shared" ref="J216:Q216" si="70">J22+J51</f>
        <v>129</v>
      </c>
      <c r="K216" s="81">
        <f t="shared" si="70"/>
        <v>0</v>
      </c>
      <c r="L216" s="81">
        <f t="shared" si="70"/>
        <v>79</v>
      </c>
      <c r="M216" s="81">
        <f t="shared" si="70"/>
        <v>75</v>
      </c>
      <c r="N216" s="81">
        <f t="shared" si="70"/>
        <v>75</v>
      </c>
      <c r="O216" s="81">
        <f t="shared" si="70"/>
        <v>0</v>
      </c>
      <c r="P216" s="81">
        <f t="shared" si="70"/>
        <v>4</v>
      </c>
      <c r="Q216" s="81">
        <f t="shared" si="70"/>
        <v>50</v>
      </c>
      <c r="R216" s="18"/>
    </row>
    <row r="217" spans="1:18" ht="12.75">
      <c r="A217" s="91"/>
      <c r="B217" s="91" t="s">
        <v>31</v>
      </c>
      <c r="C217" s="80"/>
      <c r="D217" s="92">
        <f>D23+D53+D76+D104+D129</f>
        <v>18.5</v>
      </c>
      <c r="E217" s="92">
        <f>E23+E53+E76+E104+E129</f>
        <v>11.2</v>
      </c>
      <c r="F217" s="92">
        <f>F23+F53+F76+F104+F129</f>
        <v>7.3</v>
      </c>
      <c r="G217" s="92">
        <f>G23+G53+G76+G104+G129</f>
        <v>0</v>
      </c>
      <c r="H217" s="92"/>
      <c r="I217" s="92"/>
      <c r="J217" s="92">
        <f t="shared" ref="J217:Q217" si="71">J23+J53+J76+J104+J129</f>
        <v>486</v>
      </c>
      <c r="K217" s="92">
        <f t="shared" si="71"/>
        <v>0</v>
      </c>
      <c r="L217" s="92">
        <f t="shared" si="71"/>
        <v>301</v>
      </c>
      <c r="M217" s="92">
        <f t="shared" si="71"/>
        <v>285</v>
      </c>
      <c r="N217" s="92">
        <f t="shared" si="71"/>
        <v>90</v>
      </c>
      <c r="O217" s="92">
        <f t="shared" si="71"/>
        <v>195</v>
      </c>
      <c r="P217" s="92">
        <f t="shared" si="71"/>
        <v>16</v>
      </c>
      <c r="Q217" s="92">
        <f t="shared" si="71"/>
        <v>185</v>
      </c>
      <c r="R217" s="18"/>
    </row>
    <row r="218" spans="1:18" ht="12.75">
      <c r="A218" s="91"/>
      <c r="B218" s="91" t="s">
        <v>261</v>
      </c>
      <c r="C218" s="80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18"/>
    </row>
    <row r="219" spans="1:18" ht="12.75">
      <c r="A219" s="91"/>
      <c r="B219" s="90" t="s">
        <v>214</v>
      </c>
      <c r="C219" s="80"/>
      <c r="D219" s="92">
        <f>D25+D55+D78+D106+D131</f>
        <v>13</v>
      </c>
      <c r="E219" s="92">
        <f>E25+E55+E78+E106+E131</f>
        <v>7.8000000000000007</v>
      </c>
      <c r="F219" s="92">
        <f>F25+F55+F78+F106+F131</f>
        <v>5.1999999999999993</v>
      </c>
      <c r="G219" s="92">
        <f>G25+G55+G78+G106+G131</f>
        <v>0</v>
      </c>
      <c r="H219" s="92"/>
      <c r="I219" s="92"/>
      <c r="J219" s="92">
        <f t="shared" ref="J219:Q219" si="72">J25+J55+J78+J106+J131</f>
        <v>337</v>
      </c>
      <c r="K219" s="92">
        <f t="shared" si="72"/>
        <v>0</v>
      </c>
      <c r="L219" s="92">
        <f t="shared" si="72"/>
        <v>207</v>
      </c>
      <c r="M219" s="92">
        <f t="shared" si="72"/>
        <v>195</v>
      </c>
      <c r="N219" s="92">
        <f t="shared" si="72"/>
        <v>75</v>
      </c>
      <c r="O219" s="92">
        <f t="shared" si="72"/>
        <v>120</v>
      </c>
      <c r="P219" s="92">
        <f t="shared" si="72"/>
        <v>10</v>
      </c>
      <c r="Q219" s="92">
        <f t="shared" si="72"/>
        <v>130</v>
      </c>
      <c r="R219" s="18"/>
    </row>
    <row r="220" spans="1:18" ht="12.75">
      <c r="A220" s="85" t="s">
        <v>8</v>
      </c>
      <c r="B220" s="85" t="s">
        <v>6</v>
      </c>
      <c r="C220" s="80"/>
      <c r="D220" s="92"/>
      <c r="E220" s="82"/>
      <c r="F220" s="82"/>
      <c r="G220" s="86"/>
      <c r="H220" s="87"/>
      <c r="I220" s="87"/>
      <c r="J220" s="87"/>
      <c r="K220" s="87"/>
      <c r="L220" s="87"/>
      <c r="M220" s="54"/>
      <c r="N220" s="54"/>
      <c r="O220" s="54"/>
      <c r="P220" s="63"/>
      <c r="Q220" s="63"/>
      <c r="R220" s="18"/>
    </row>
    <row r="221" spans="1:18" ht="12.75">
      <c r="A221" s="91"/>
      <c r="B221" s="91" t="s">
        <v>31</v>
      </c>
      <c r="C221" s="80"/>
      <c r="D221" s="92">
        <f>D31+D62+D81</f>
        <v>37</v>
      </c>
      <c r="E221" s="92">
        <f>E31+E62+E81</f>
        <v>18.899999999999999</v>
      </c>
      <c r="F221" s="92">
        <f>F31+F62+F81</f>
        <v>18.100000000000001</v>
      </c>
      <c r="G221" s="92">
        <f>G31+G62+G81</f>
        <v>0</v>
      </c>
      <c r="H221" s="92"/>
      <c r="I221" s="92"/>
      <c r="J221" s="92">
        <f t="shared" ref="J221:Q221" si="73">J31+J62+J81</f>
        <v>953</v>
      </c>
      <c r="K221" s="92">
        <f t="shared" si="73"/>
        <v>0</v>
      </c>
      <c r="L221" s="92">
        <f t="shared" si="73"/>
        <v>488</v>
      </c>
      <c r="M221" s="92">
        <f t="shared" si="73"/>
        <v>450</v>
      </c>
      <c r="N221" s="92">
        <f t="shared" si="73"/>
        <v>165</v>
      </c>
      <c r="O221" s="92">
        <f t="shared" si="73"/>
        <v>285</v>
      </c>
      <c r="P221" s="92">
        <f t="shared" si="73"/>
        <v>38</v>
      </c>
      <c r="Q221" s="92">
        <f t="shared" si="73"/>
        <v>465</v>
      </c>
      <c r="R221" s="18"/>
    </row>
    <row r="222" spans="1:18" ht="12.75">
      <c r="A222" s="91"/>
      <c r="B222" s="91" t="s">
        <v>261</v>
      </c>
      <c r="C222" s="80"/>
      <c r="D222" s="92"/>
      <c r="E222" s="82"/>
      <c r="F222" s="82"/>
      <c r="G222" s="82">
        <f>G29+G56</f>
        <v>0</v>
      </c>
      <c r="H222" s="82"/>
      <c r="I222" s="82"/>
      <c r="J222" s="83"/>
      <c r="K222" s="83">
        <f>K29+K56</f>
        <v>0</v>
      </c>
      <c r="L222" s="83"/>
      <c r="M222" s="93"/>
      <c r="N222" s="93"/>
      <c r="O222" s="93"/>
      <c r="P222" s="83"/>
      <c r="Q222" s="83"/>
      <c r="R222" s="18"/>
    </row>
    <row r="223" spans="1:18" ht="12.75">
      <c r="A223" s="91"/>
      <c r="B223" s="90" t="s">
        <v>214</v>
      </c>
      <c r="C223" s="80"/>
      <c r="D223" s="92">
        <f>D33+D64+D83</f>
        <v>0</v>
      </c>
      <c r="E223" s="92">
        <f>E33+E64+E83</f>
        <v>0</v>
      </c>
      <c r="F223" s="92">
        <f>F33+F64+F83</f>
        <v>0</v>
      </c>
      <c r="G223" s="92">
        <f>G33+G64+G83</f>
        <v>0</v>
      </c>
      <c r="H223" s="92"/>
      <c r="I223" s="92"/>
      <c r="J223" s="92">
        <f t="shared" ref="J223:Q223" si="74">J33+J64+J83</f>
        <v>0</v>
      </c>
      <c r="K223" s="92">
        <f t="shared" si="74"/>
        <v>0</v>
      </c>
      <c r="L223" s="92">
        <f t="shared" si="74"/>
        <v>0</v>
      </c>
      <c r="M223" s="92">
        <f t="shared" si="74"/>
        <v>0</v>
      </c>
      <c r="N223" s="92">
        <f t="shared" si="74"/>
        <v>0</v>
      </c>
      <c r="O223" s="92">
        <f t="shared" si="74"/>
        <v>0</v>
      </c>
      <c r="P223" s="92">
        <f t="shared" si="74"/>
        <v>0</v>
      </c>
      <c r="Q223" s="92">
        <f t="shared" si="74"/>
        <v>0</v>
      </c>
      <c r="R223" s="18"/>
    </row>
    <row r="224" spans="1:18" ht="12.75">
      <c r="A224" s="85" t="s">
        <v>10</v>
      </c>
      <c r="B224" s="85" t="s">
        <v>9</v>
      </c>
      <c r="C224" s="80"/>
      <c r="D224" s="92"/>
      <c r="E224" s="82"/>
      <c r="F224" s="82"/>
      <c r="G224" s="86"/>
      <c r="H224" s="87"/>
      <c r="I224" s="87"/>
      <c r="J224" s="87"/>
      <c r="K224" s="87"/>
      <c r="L224" s="87"/>
      <c r="M224" s="54"/>
      <c r="N224" s="54"/>
      <c r="O224" s="54"/>
      <c r="P224" s="63"/>
      <c r="Q224" s="63"/>
      <c r="R224" s="18"/>
    </row>
    <row r="225" spans="1:18" ht="12.75">
      <c r="A225" s="91"/>
      <c r="B225" s="91" t="s">
        <v>31</v>
      </c>
      <c r="C225" s="80"/>
      <c r="D225" s="92">
        <f>D38+D67+D90+D113+D137+D156+D182</f>
        <v>80</v>
      </c>
      <c r="E225" s="92">
        <f>E38+E67+E90+E113+E137+E156+E182</f>
        <v>42.699999999999996</v>
      </c>
      <c r="F225" s="92">
        <f>F38+F67+F90+F113+F137+F156+F182</f>
        <v>37.300000000000004</v>
      </c>
      <c r="G225" s="92">
        <f>G38+G67+G90+G113+G137+G156+G182</f>
        <v>0</v>
      </c>
      <c r="H225" s="92"/>
      <c r="I225" s="92"/>
      <c r="J225" s="92">
        <f t="shared" ref="J225:Q225" si="75">J38+J67+J90+J113+J137+J156+J182</f>
        <v>2081</v>
      </c>
      <c r="K225" s="92">
        <f t="shared" si="75"/>
        <v>0</v>
      </c>
      <c r="L225" s="205">
        <f t="shared" si="75"/>
        <v>1126</v>
      </c>
      <c r="M225" s="205">
        <f t="shared" si="75"/>
        <v>1050</v>
      </c>
      <c r="N225" s="92">
        <f t="shared" si="75"/>
        <v>390</v>
      </c>
      <c r="O225" s="92">
        <f t="shared" si="75"/>
        <v>660</v>
      </c>
      <c r="P225" s="92">
        <f t="shared" si="75"/>
        <v>76</v>
      </c>
      <c r="Q225" s="92">
        <f t="shared" si="75"/>
        <v>955</v>
      </c>
      <c r="R225" s="18"/>
    </row>
    <row r="226" spans="1:18" ht="12.75">
      <c r="A226" s="91"/>
      <c r="B226" s="91" t="s">
        <v>261</v>
      </c>
      <c r="C226" s="80"/>
      <c r="D226" s="92"/>
      <c r="E226" s="82"/>
      <c r="F226" s="82"/>
      <c r="G226" s="82">
        <f>G37+G65+G90+G111+G131+G149+G180</f>
        <v>0</v>
      </c>
      <c r="H226" s="82"/>
      <c r="I226" s="82"/>
      <c r="J226" s="83"/>
      <c r="K226" s="83">
        <f>K37+K65+K90+K111+K131+K149+K180</f>
        <v>0</v>
      </c>
      <c r="L226" s="83"/>
      <c r="M226" s="93"/>
      <c r="N226" s="93"/>
      <c r="O226" s="93"/>
      <c r="P226" s="83"/>
      <c r="Q226" s="83"/>
      <c r="R226" s="18"/>
    </row>
    <row r="227" spans="1:18" ht="12.75">
      <c r="A227" s="91"/>
      <c r="B227" s="90" t="s">
        <v>214</v>
      </c>
      <c r="C227" s="80"/>
      <c r="D227" s="92">
        <f>D40+D69+D92+D115+D139+D158+D184</f>
        <v>0</v>
      </c>
      <c r="E227" s="92">
        <f>E40+E69+E92+E115+E139+E158+E184</f>
        <v>0</v>
      </c>
      <c r="F227" s="92">
        <f>F40+F69+F92+F115+F139+F158+F184</f>
        <v>0</v>
      </c>
      <c r="G227" s="92">
        <f>G40+G69+G92+G115+G139+G158+G184</f>
        <v>0</v>
      </c>
      <c r="H227" s="92"/>
      <c r="I227" s="92"/>
      <c r="J227" s="92">
        <f t="shared" ref="J227:Q227" si="76">J40+J69+J92+J115+J139+J158+J184</f>
        <v>0</v>
      </c>
      <c r="K227" s="92">
        <f t="shared" si="76"/>
        <v>0</v>
      </c>
      <c r="L227" s="92">
        <f t="shared" si="76"/>
        <v>0</v>
      </c>
      <c r="M227" s="92">
        <f t="shared" si="76"/>
        <v>0</v>
      </c>
      <c r="N227" s="92">
        <f t="shared" si="76"/>
        <v>0</v>
      </c>
      <c r="O227" s="92">
        <f t="shared" si="76"/>
        <v>0</v>
      </c>
      <c r="P227" s="92">
        <f t="shared" si="76"/>
        <v>0</v>
      </c>
      <c r="Q227" s="92">
        <f t="shared" si="76"/>
        <v>0</v>
      </c>
      <c r="R227" s="18"/>
    </row>
    <row r="228" spans="1:18" ht="12.75">
      <c r="A228" s="85" t="s">
        <v>11</v>
      </c>
      <c r="B228" s="85" t="s">
        <v>12</v>
      </c>
      <c r="C228" s="94"/>
      <c r="D228" s="95"/>
      <c r="E228" s="96"/>
      <c r="F228" s="96"/>
      <c r="G228" s="97"/>
      <c r="H228" s="98"/>
      <c r="I228" s="98"/>
      <c r="J228" s="98"/>
      <c r="K228" s="98"/>
      <c r="L228" s="98"/>
      <c r="M228" s="99"/>
      <c r="N228" s="99"/>
      <c r="O228" s="99"/>
      <c r="P228" s="101"/>
      <c r="Q228" s="101"/>
      <c r="R228" s="18"/>
    </row>
    <row r="229" spans="1:18" ht="12.75">
      <c r="A229" s="91"/>
      <c r="B229" s="91" t="s">
        <v>31</v>
      </c>
      <c r="C229" s="94"/>
      <c r="D229" s="81">
        <f>D96+D120+D146+D163+D191</f>
        <v>62.5</v>
      </c>
      <c r="E229" s="81">
        <f>E96+E120+E146+E163+E191</f>
        <v>30.6</v>
      </c>
      <c r="F229" s="81">
        <f>F96+F120+F146+F163+F191</f>
        <v>31.900000000000002</v>
      </c>
      <c r="G229" s="81">
        <f>G96+G120+G146+G163+G191</f>
        <v>0</v>
      </c>
      <c r="H229" s="81"/>
      <c r="I229" s="81"/>
      <c r="J229" s="81">
        <f t="shared" ref="J229:Q229" si="77">J96+J120+J146+J163+J191</f>
        <v>1599</v>
      </c>
      <c r="K229" s="81">
        <f t="shared" si="77"/>
        <v>0</v>
      </c>
      <c r="L229" s="81">
        <f t="shared" si="77"/>
        <v>802</v>
      </c>
      <c r="M229" s="81">
        <f t="shared" si="77"/>
        <v>705</v>
      </c>
      <c r="N229" s="81">
        <f t="shared" si="77"/>
        <v>240</v>
      </c>
      <c r="O229" s="81">
        <f t="shared" si="77"/>
        <v>465</v>
      </c>
      <c r="P229" s="81">
        <f t="shared" si="77"/>
        <v>97</v>
      </c>
      <c r="Q229" s="81">
        <f t="shared" si="77"/>
        <v>797</v>
      </c>
    </row>
    <row r="230" spans="1:18" ht="12.75">
      <c r="A230" s="91"/>
      <c r="B230" s="91" t="s">
        <v>261</v>
      </c>
      <c r="C230" s="94"/>
      <c r="D230" s="81"/>
      <c r="E230" s="102"/>
      <c r="F230" s="102"/>
      <c r="G230" s="102">
        <v>0</v>
      </c>
      <c r="H230" s="103"/>
      <c r="I230" s="103"/>
      <c r="J230" s="103"/>
      <c r="K230" s="103">
        <v>0</v>
      </c>
      <c r="L230" s="103"/>
      <c r="M230" s="104"/>
      <c r="N230" s="104"/>
      <c r="O230" s="104"/>
      <c r="P230" s="103"/>
      <c r="Q230" s="103"/>
    </row>
    <row r="231" spans="1:18" ht="12.75">
      <c r="A231" s="91"/>
      <c r="B231" s="90" t="s">
        <v>214</v>
      </c>
      <c r="C231" s="94"/>
      <c r="D231" s="81">
        <f>D98+D122+D148+D165+D193</f>
        <v>54</v>
      </c>
      <c r="E231" s="81">
        <f>E98+E122+E148+E165+E193</f>
        <v>25.9</v>
      </c>
      <c r="F231" s="81">
        <f>F98+F122+F148+F165+F193</f>
        <v>28.1</v>
      </c>
      <c r="G231" s="81">
        <f>G98+G122+G148+G165+G193</f>
        <v>0</v>
      </c>
      <c r="H231" s="81"/>
      <c r="I231" s="81"/>
      <c r="J231" s="81">
        <f t="shared" ref="J231:Q231" si="78">J98+J122+J148+J165+J193</f>
        <v>1376</v>
      </c>
      <c r="K231" s="81">
        <f t="shared" si="78"/>
        <v>0</v>
      </c>
      <c r="L231" s="81">
        <f t="shared" si="78"/>
        <v>674</v>
      </c>
      <c r="M231" s="81">
        <f t="shared" si="78"/>
        <v>585</v>
      </c>
      <c r="N231" s="81">
        <f t="shared" si="78"/>
        <v>195</v>
      </c>
      <c r="O231" s="81">
        <f t="shared" si="78"/>
        <v>390</v>
      </c>
      <c r="P231" s="81">
        <f t="shared" si="78"/>
        <v>89</v>
      </c>
      <c r="Q231" s="81">
        <f t="shared" si="78"/>
        <v>702</v>
      </c>
    </row>
    <row r="232" spans="1:18" ht="12.75">
      <c r="A232" s="85" t="s">
        <v>26</v>
      </c>
      <c r="B232" s="85" t="s">
        <v>13</v>
      </c>
      <c r="C232" s="94"/>
      <c r="D232" s="95"/>
      <c r="E232" s="96"/>
      <c r="F232" s="96"/>
      <c r="G232" s="97"/>
      <c r="H232" s="98"/>
      <c r="I232" s="98"/>
      <c r="J232" s="98"/>
      <c r="K232" s="98"/>
      <c r="L232" s="98"/>
      <c r="M232" s="99"/>
      <c r="N232" s="99"/>
      <c r="O232" s="99"/>
      <c r="P232" s="101"/>
      <c r="Q232" s="101"/>
    </row>
    <row r="233" spans="1:18" ht="12.75">
      <c r="A233" s="91"/>
      <c r="B233" s="91" t="s">
        <v>31</v>
      </c>
      <c r="C233" s="94"/>
      <c r="D233" s="81">
        <f>D168+D196</f>
        <v>4</v>
      </c>
      <c r="E233" s="81">
        <f>E168+E196</f>
        <v>2</v>
      </c>
      <c r="F233" s="81">
        <f>F168+F196</f>
        <v>2</v>
      </c>
      <c r="G233" s="81">
        <f>G168+G196</f>
        <v>0</v>
      </c>
      <c r="H233" s="81"/>
      <c r="I233" s="81"/>
      <c r="J233" s="81">
        <f t="shared" ref="J233:Q233" si="79">J168+J196</f>
        <v>124</v>
      </c>
      <c r="K233" s="81">
        <f t="shared" si="79"/>
        <v>0</v>
      </c>
      <c r="L233" s="81">
        <f t="shared" si="79"/>
        <v>64</v>
      </c>
      <c r="M233" s="81">
        <f t="shared" si="79"/>
        <v>60</v>
      </c>
      <c r="N233" s="81">
        <f t="shared" si="79"/>
        <v>0</v>
      </c>
      <c r="O233" s="81">
        <f t="shared" si="79"/>
        <v>60</v>
      </c>
      <c r="P233" s="81">
        <f t="shared" si="79"/>
        <v>4</v>
      </c>
      <c r="Q233" s="81">
        <f t="shared" si="79"/>
        <v>60</v>
      </c>
    </row>
    <row r="234" spans="1:18" ht="12.75">
      <c r="A234" s="91"/>
      <c r="B234" s="91" t="s">
        <v>261</v>
      </c>
      <c r="C234" s="94"/>
      <c r="D234" s="81"/>
      <c r="E234" s="102"/>
      <c r="F234" s="102"/>
      <c r="G234" s="102">
        <f>G159+G190</f>
        <v>0</v>
      </c>
      <c r="H234" s="102"/>
      <c r="I234" s="102"/>
      <c r="J234" s="105"/>
      <c r="K234" s="105">
        <f>K159+K190</f>
        <v>0</v>
      </c>
      <c r="L234" s="105"/>
      <c r="M234" s="84"/>
      <c r="N234" s="84"/>
      <c r="O234" s="84"/>
      <c r="P234" s="105"/>
      <c r="Q234" s="105"/>
    </row>
    <row r="235" spans="1:18" ht="12.75">
      <c r="A235" s="91"/>
      <c r="B235" s="90" t="s">
        <v>214</v>
      </c>
      <c r="C235" s="94"/>
      <c r="D235" s="81">
        <f>D170+D198</f>
        <v>4</v>
      </c>
      <c r="E235" s="81">
        <f>E170+E198</f>
        <v>2</v>
      </c>
      <c r="F235" s="81">
        <f>F170+F198</f>
        <v>2</v>
      </c>
      <c r="G235" s="81">
        <f>G170+G198</f>
        <v>0</v>
      </c>
      <c r="H235" s="81"/>
      <c r="I235" s="81"/>
      <c r="J235" s="81">
        <f t="shared" ref="J235:Q235" si="80">J170+J198</f>
        <v>124</v>
      </c>
      <c r="K235" s="81">
        <f t="shared" si="80"/>
        <v>0</v>
      </c>
      <c r="L235" s="81">
        <f t="shared" si="80"/>
        <v>64</v>
      </c>
      <c r="M235" s="81">
        <f t="shared" si="80"/>
        <v>60</v>
      </c>
      <c r="N235" s="81">
        <f t="shared" si="80"/>
        <v>0</v>
      </c>
      <c r="O235" s="81">
        <f t="shared" si="80"/>
        <v>60</v>
      </c>
      <c r="P235" s="81">
        <f t="shared" si="80"/>
        <v>4</v>
      </c>
      <c r="Q235" s="81">
        <f t="shared" si="80"/>
        <v>60</v>
      </c>
    </row>
    <row r="236" spans="1:18" ht="12.75">
      <c r="A236" s="85" t="s">
        <v>27</v>
      </c>
      <c r="B236" s="85" t="s">
        <v>215</v>
      </c>
      <c r="C236" s="94"/>
      <c r="D236" s="95"/>
      <c r="E236" s="96"/>
      <c r="F236" s="96"/>
      <c r="G236" s="97"/>
      <c r="H236" s="98"/>
      <c r="I236" s="98"/>
      <c r="J236" s="98"/>
      <c r="K236" s="98"/>
      <c r="L236" s="98"/>
      <c r="M236" s="99"/>
      <c r="N236" s="99"/>
      <c r="O236" s="99"/>
      <c r="P236" s="101"/>
      <c r="Q236" s="101"/>
    </row>
    <row r="237" spans="1:18" ht="12.75">
      <c r="A237" s="91">
        <v>1</v>
      </c>
      <c r="B237" s="106" t="s">
        <v>19</v>
      </c>
      <c r="C237" s="94"/>
      <c r="D237" s="81">
        <f>D45</f>
        <v>0.5</v>
      </c>
      <c r="E237" s="81">
        <f>E45</f>
        <v>0.5</v>
      </c>
      <c r="F237" s="81">
        <f>F45</f>
        <v>0</v>
      </c>
      <c r="G237" s="81">
        <f>G45</f>
        <v>0</v>
      </c>
      <c r="H237" s="81"/>
      <c r="I237" s="81"/>
      <c r="J237" s="81">
        <f t="shared" ref="J237:Q237" si="81">J45</f>
        <v>4</v>
      </c>
      <c r="K237" s="81">
        <f t="shared" si="81"/>
        <v>0</v>
      </c>
      <c r="L237" s="81">
        <f t="shared" si="81"/>
        <v>4</v>
      </c>
      <c r="M237" s="81">
        <f t="shared" si="81"/>
        <v>4</v>
      </c>
      <c r="N237" s="81">
        <f t="shared" si="81"/>
        <v>4</v>
      </c>
      <c r="O237" s="81">
        <f t="shared" si="81"/>
        <v>0</v>
      </c>
      <c r="P237" s="81">
        <f t="shared" si="81"/>
        <v>0</v>
      </c>
      <c r="Q237" s="81">
        <f t="shared" si="81"/>
        <v>0</v>
      </c>
    </row>
    <row r="238" spans="1:18" ht="12.75">
      <c r="A238" s="91">
        <v>2</v>
      </c>
      <c r="B238" s="107" t="s">
        <v>41</v>
      </c>
      <c r="C238" s="94"/>
      <c r="D238" s="108">
        <f>D43</f>
        <v>0.25</v>
      </c>
      <c r="E238" s="108">
        <f>E43</f>
        <v>0.25</v>
      </c>
      <c r="F238" s="81">
        <f>F43</f>
        <v>0</v>
      </c>
      <c r="G238" s="81">
        <f>G43</f>
        <v>0</v>
      </c>
      <c r="H238" s="108"/>
      <c r="I238" s="108"/>
      <c r="J238" s="108">
        <f t="shared" ref="J238:Q238" si="82">J43</f>
        <v>2</v>
      </c>
      <c r="K238" s="81">
        <f t="shared" si="82"/>
        <v>0</v>
      </c>
      <c r="L238" s="81">
        <f t="shared" si="82"/>
        <v>2</v>
      </c>
      <c r="M238" s="81">
        <f t="shared" si="82"/>
        <v>2</v>
      </c>
      <c r="N238" s="81">
        <f t="shared" si="82"/>
        <v>2</v>
      </c>
      <c r="O238" s="81">
        <f t="shared" si="82"/>
        <v>0</v>
      </c>
      <c r="P238" s="81">
        <f t="shared" si="82"/>
        <v>0</v>
      </c>
      <c r="Q238" s="81">
        <f t="shared" si="82"/>
        <v>0</v>
      </c>
    </row>
    <row r="239" spans="1:18" ht="12.75">
      <c r="A239" s="91">
        <v>3</v>
      </c>
      <c r="B239" s="107" t="s">
        <v>17</v>
      </c>
      <c r="C239" s="94"/>
      <c r="D239" s="108">
        <f>D42</f>
        <v>0.25</v>
      </c>
      <c r="E239" s="108">
        <f>E42</f>
        <v>0.25</v>
      </c>
      <c r="F239" s="81">
        <f>F42</f>
        <v>0</v>
      </c>
      <c r="G239" s="81">
        <f>G42</f>
        <v>0</v>
      </c>
      <c r="H239" s="108"/>
      <c r="I239" s="108"/>
      <c r="J239" s="108">
        <f t="shared" ref="J239:Q239" si="83">J42</f>
        <v>2</v>
      </c>
      <c r="K239" s="81">
        <f t="shared" si="83"/>
        <v>0</v>
      </c>
      <c r="L239" s="81">
        <f t="shared" si="83"/>
        <v>2</v>
      </c>
      <c r="M239" s="81">
        <f t="shared" si="83"/>
        <v>2</v>
      </c>
      <c r="N239" s="81">
        <f t="shared" si="83"/>
        <v>2</v>
      </c>
      <c r="O239" s="81">
        <f t="shared" si="83"/>
        <v>0</v>
      </c>
      <c r="P239" s="81">
        <f t="shared" si="83"/>
        <v>0</v>
      </c>
      <c r="Q239" s="81">
        <f t="shared" si="83"/>
        <v>0</v>
      </c>
    </row>
    <row r="240" spans="1:18" ht="12.75">
      <c r="A240" s="91">
        <v>4</v>
      </c>
      <c r="B240" s="91" t="s">
        <v>18</v>
      </c>
      <c r="C240" s="94"/>
      <c r="D240" s="81">
        <f>D44</f>
        <v>0.5</v>
      </c>
      <c r="E240" s="81">
        <f>E44</f>
        <v>0.5</v>
      </c>
      <c r="F240" s="81">
        <f>F44</f>
        <v>0</v>
      </c>
      <c r="G240" s="81">
        <f>G44</f>
        <v>0</v>
      </c>
      <c r="H240" s="81"/>
      <c r="I240" s="81"/>
      <c r="J240" s="81">
        <f t="shared" ref="J240:Q240" si="84">J44</f>
        <v>4</v>
      </c>
      <c r="K240" s="81">
        <f t="shared" si="84"/>
        <v>0</v>
      </c>
      <c r="L240" s="81">
        <f t="shared" si="84"/>
        <v>4</v>
      </c>
      <c r="M240" s="81">
        <f t="shared" si="84"/>
        <v>4</v>
      </c>
      <c r="N240" s="81">
        <f t="shared" si="84"/>
        <v>4</v>
      </c>
      <c r="O240" s="81">
        <f t="shared" si="84"/>
        <v>0</v>
      </c>
      <c r="P240" s="81">
        <f t="shared" si="84"/>
        <v>0</v>
      </c>
      <c r="Q240" s="81">
        <f t="shared" si="84"/>
        <v>0</v>
      </c>
    </row>
    <row r="241" spans="1:17" ht="12.75">
      <c r="A241" s="91">
        <v>5</v>
      </c>
      <c r="B241" s="109" t="s">
        <v>203</v>
      </c>
      <c r="C241" s="94"/>
      <c r="D241" s="81">
        <f>D200</f>
        <v>0.5</v>
      </c>
      <c r="E241" s="81">
        <f>E200</f>
        <v>0.5</v>
      </c>
      <c r="F241" s="81">
        <f>F200</f>
        <v>0</v>
      </c>
      <c r="G241" s="81">
        <f>G200</f>
        <v>0</v>
      </c>
      <c r="H241" s="81"/>
      <c r="I241" s="81"/>
      <c r="J241" s="81">
        <f t="shared" ref="J241:Q241" si="85">J200</f>
        <v>4</v>
      </c>
      <c r="K241" s="81">
        <f t="shared" si="85"/>
        <v>0</v>
      </c>
      <c r="L241" s="81">
        <f t="shared" si="85"/>
        <v>4</v>
      </c>
      <c r="M241" s="81">
        <f t="shared" si="85"/>
        <v>4</v>
      </c>
      <c r="N241" s="81">
        <f t="shared" si="85"/>
        <v>4</v>
      </c>
      <c r="O241" s="81">
        <f t="shared" si="85"/>
        <v>0</v>
      </c>
      <c r="P241" s="81">
        <f t="shared" si="85"/>
        <v>0</v>
      </c>
      <c r="Q241" s="81">
        <f t="shared" si="85"/>
        <v>0</v>
      </c>
    </row>
    <row r="242" spans="1:17" ht="12.75">
      <c r="A242" s="85" t="s">
        <v>128</v>
      </c>
      <c r="B242" s="110" t="s">
        <v>216</v>
      </c>
      <c r="C242" s="94"/>
      <c r="D242" s="81"/>
      <c r="E242" s="102"/>
      <c r="F242" s="102"/>
      <c r="G242" s="102"/>
      <c r="H242" s="102"/>
      <c r="I242" s="102"/>
      <c r="J242" s="105"/>
      <c r="K242" s="105"/>
      <c r="L242" s="105"/>
      <c r="M242" s="84"/>
      <c r="N242" s="84"/>
      <c r="O242" s="84"/>
      <c r="P242" s="105"/>
      <c r="Q242" s="105"/>
    </row>
    <row r="243" spans="1:17" ht="12.75">
      <c r="A243" s="111"/>
      <c r="B243" s="112" t="s">
        <v>94</v>
      </c>
      <c r="C243" s="94"/>
      <c r="D243" s="81">
        <f>D172</f>
        <v>6</v>
      </c>
      <c r="E243" s="124">
        <f>E172</f>
        <v>2</v>
      </c>
      <c r="F243" s="124">
        <f>F172</f>
        <v>4</v>
      </c>
      <c r="G243" s="124">
        <v>6</v>
      </c>
      <c r="H243" s="124"/>
      <c r="I243" s="124"/>
      <c r="J243" s="124">
        <f t="shared" ref="J243:Q243" si="86">J172</f>
        <v>0</v>
      </c>
      <c r="K243" s="124">
        <f t="shared" si="86"/>
        <v>0</v>
      </c>
      <c r="L243" s="124" t="str">
        <f t="shared" si="86"/>
        <v>6 tyg.(240h)</v>
      </c>
      <c r="M243" s="124">
        <f t="shared" si="86"/>
        <v>0</v>
      </c>
      <c r="N243" s="124">
        <f t="shared" si="86"/>
        <v>0</v>
      </c>
      <c r="O243" s="124">
        <f t="shared" si="86"/>
        <v>0</v>
      </c>
      <c r="P243" s="124">
        <f t="shared" si="86"/>
        <v>0</v>
      </c>
      <c r="Q243" s="124">
        <f t="shared" si="86"/>
        <v>0</v>
      </c>
    </row>
    <row r="244" spans="1:17" ht="12.75">
      <c r="A244" s="111"/>
      <c r="B244" s="113"/>
      <c r="C244" s="94"/>
      <c r="D244" s="114"/>
      <c r="E244" s="96"/>
      <c r="F244" s="96"/>
      <c r="G244" s="97"/>
      <c r="H244" s="98"/>
      <c r="I244" s="98"/>
      <c r="J244" s="98"/>
      <c r="K244" s="98"/>
      <c r="L244" s="98"/>
      <c r="M244" s="99"/>
      <c r="N244" s="99"/>
      <c r="O244" s="99"/>
      <c r="P244" s="101"/>
      <c r="Q244" s="101"/>
    </row>
    <row r="245" spans="1:17" ht="12.75">
      <c r="A245" s="111"/>
      <c r="B245" s="113"/>
      <c r="C245" s="94"/>
      <c r="D245" s="114"/>
      <c r="E245" s="96"/>
      <c r="F245" s="96"/>
      <c r="G245" s="97"/>
      <c r="H245" s="98"/>
      <c r="I245" s="98"/>
      <c r="J245" s="98"/>
      <c r="K245" s="98"/>
      <c r="L245" s="98"/>
      <c r="M245" s="99"/>
      <c r="N245" s="99"/>
      <c r="O245" s="99"/>
      <c r="P245" s="101"/>
      <c r="Q245" s="101"/>
    </row>
    <row r="246" spans="1:17" ht="12.75">
      <c r="A246" s="111"/>
      <c r="B246" s="113"/>
      <c r="C246" s="94"/>
      <c r="D246" s="114"/>
      <c r="E246" s="96"/>
      <c r="F246" s="96"/>
      <c r="G246" s="97"/>
      <c r="H246" s="98"/>
      <c r="I246" s="98"/>
      <c r="J246" s="98"/>
      <c r="K246" s="98"/>
      <c r="L246" s="98"/>
      <c r="M246" s="99"/>
      <c r="N246" s="99"/>
      <c r="O246" s="99"/>
      <c r="P246" s="101"/>
      <c r="Q246" s="101"/>
    </row>
    <row r="247" spans="1:17" ht="15.75">
      <c r="A247" s="115"/>
      <c r="B247" s="331"/>
      <c r="C247" s="331"/>
      <c r="D247" s="331" t="s">
        <v>217</v>
      </c>
      <c r="E247" s="331"/>
      <c r="F247" s="331" t="s">
        <v>218</v>
      </c>
      <c r="G247" s="331"/>
      <c r="H247" s="332" t="s">
        <v>219</v>
      </c>
      <c r="I247" s="332"/>
      <c r="J247" s="98"/>
      <c r="K247" s="333" t="s">
        <v>220</v>
      </c>
      <c r="L247" s="333"/>
      <c r="M247" s="333"/>
      <c r="N247" s="333"/>
      <c r="O247" s="185"/>
      <c r="P247" s="100"/>
      <c r="Q247" s="100"/>
    </row>
    <row r="248" spans="1:17" ht="15.75">
      <c r="A248" s="116" t="s">
        <v>221</v>
      </c>
      <c r="B248" s="333" t="s">
        <v>222</v>
      </c>
      <c r="C248" s="333"/>
      <c r="D248" s="334" t="s">
        <v>223</v>
      </c>
      <c r="E248" s="334" t="s">
        <v>224</v>
      </c>
      <c r="F248" s="66" t="s">
        <v>223</v>
      </c>
      <c r="G248" s="66" t="s">
        <v>224</v>
      </c>
      <c r="H248" s="332"/>
      <c r="I248" s="332"/>
      <c r="J248" s="98"/>
      <c r="K248" s="335" t="s">
        <v>225</v>
      </c>
      <c r="L248" s="335"/>
      <c r="M248" s="335"/>
      <c r="N248" s="335"/>
      <c r="O248" s="179" t="s">
        <v>224</v>
      </c>
      <c r="P248" s="100"/>
      <c r="Q248" s="100"/>
    </row>
    <row r="249" spans="1:17" ht="12.75">
      <c r="A249" s="117"/>
      <c r="B249" s="336" t="s">
        <v>226</v>
      </c>
      <c r="C249" s="336"/>
      <c r="D249" s="334"/>
      <c r="E249" s="334"/>
      <c r="F249" s="118"/>
      <c r="G249" s="118"/>
      <c r="H249" s="332"/>
      <c r="I249" s="332"/>
      <c r="J249" s="98"/>
      <c r="K249" s="335" t="s">
        <v>227</v>
      </c>
      <c r="L249" s="335"/>
      <c r="M249" s="335"/>
      <c r="N249" s="186"/>
      <c r="O249" s="179"/>
      <c r="P249" s="100"/>
      <c r="Q249" s="100"/>
    </row>
    <row r="250" spans="1:17" ht="12.75">
      <c r="A250" s="117">
        <v>1</v>
      </c>
      <c r="B250" s="116" t="s">
        <v>228</v>
      </c>
      <c r="C250" s="119"/>
      <c r="D250" s="67">
        <f>D212</f>
        <v>210</v>
      </c>
      <c r="E250" s="118">
        <v>100</v>
      </c>
      <c r="F250" s="120">
        <f>J212</f>
        <v>5209</v>
      </c>
      <c r="G250" s="118">
        <v>100</v>
      </c>
      <c r="H250" s="338" t="s">
        <v>229</v>
      </c>
      <c r="I250" s="338"/>
      <c r="J250" s="98"/>
      <c r="K250" s="121" t="s">
        <v>230</v>
      </c>
      <c r="L250" s="121"/>
      <c r="M250" s="121"/>
      <c r="N250" s="121"/>
      <c r="O250" s="179"/>
      <c r="P250" s="100"/>
      <c r="Q250" s="100"/>
    </row>
    <row r="251" spans="1:17" ht="12.75">
      <c r="A251" s="117">
        <v>2</v>
      </c>
      <c r="B251" s="116" t="s">
        <v>231</v>
      </c>
      <c r="C251" s="119"/>
      <c r="D251" s="339">
        <f>E204</f>
        <v>109.4</v>
      </c>
      <c r="E251" s="341">
        <f>D251/D250*100</f>
        <v>52.095238095238095</v>
      </c>
      <c r="F251" s="342">
        <f>L204</f>
        <v>2767</v>
      </c>
      <c r="G251" s="339">
        <f>F251/F250*100</f>
        <v>53.119600691111536</v>
      </c>
      <c r="H251" s="343" t="s">
        <v>232</v>
      </c>
      <c r="I251" s="343"/>
      <c r="J251" s="98"/>
      <c r="K251" s="118">
        <v>1</v>
      </c>
      <c r="L251" s="344" t="s">
        <v>233</v>
      </c>
      <c r="M251" s="344"/>
      <c r="N251" s="344"/>
      <c r="O251" s="187">
        <v>57</v>
      </c>
      <c r="P251" s="100"/>
      <c r="Q251" s="100"/>
    </row>
    <row r="252" spans="1:17" ht="12.75">
      <c r="A252" s="117"/>
      <c r="B252" s="116" t="s">
        <v>234</v>
      </c>
      <c r="C252" s="119"/>
      <c r="D252" s="340"/>
      <c r="E252" s="341"/>
      <c r="F252" s="342"/>
      <c r="G252" s="339"/>
      <c r="H252" s="343"/>
      <c r="I252" s="343"/>
      <c r="J252" s="98"/>
      <c r="K252" s="118">
        <v>2</v>
      </c>
      <c r="L252" s="117" t="s">
        <v>264</v>
      </c>
      <c r="M252" s="126"/>
      <c r="N252" s="186"/>
      <c r="O252" s="187">
        <v>43</v>
      </c>
      <c r="P252" s="100"/>
      <c r="Q252" s="100"/>
    </row>
    <row r="253" spans="1:17" ht="12.75">
      <c r="A253" s="117">
        <v>3</v>
      </c>
      <c r="B253" s="116" t="s">
        <v>235</v>
      </c>
      <c r="C253" s="119"/>
      <c r="D253" s="68">
        <f>D205</f>
        <v>77</v>
      </c>
      <c r="E253" s="67">
        <f>D253/D250*100</f>
        <v>36.666666666666664</v>
      </c>
      <c r="F253" s="120">
        <f>J205</f>
        <v>1835</v>
      </c>
      <c r="G253" s="68">
        <f>F253/F250*100</f>
        <v>35.227490881167213</v>
      </c>
      <c r="H253" s="343" t="s">
        <v>236</v>
      </c>
      <c r="I253" s="343"/>
      <c r="J253" s="98"/>
      <c r="K253" s="117"/>
      <c r="L253" s="117"/>
      <c r="M253" s="126"/>
      <c r="N253" s="186"/>
      <c r="O253" s="187"/>
      <c r="P253" s="100"/>
      <c r="Q253" s="100"/>
    </row>
    <row r="254" spans="1:17" ht="12.75">
      <c r="A254" s="116">
        <v>4</v>
      </c>
      <c r="B254" s="116" t="s">
        <v>237</v>
      </c>
      <c r="C254" s="119"/>
      <c r="D254" s="68">
        <f>D221</f>
        <v>37</v>
      </c>
      <c r="E254" s="68">
        <f>D254/D250*100</f>
        <v>17.61904761904762</v>
      </c>
      <c r="F254" s="120">
        <f>J221</f>
        <v>953</v>
      </c>
      <c r="G254" s="68">
        <f>F254/F250*100</f>
        <v>18.295258206949512</v>
      </c>
      <c r="H254" s="345"/>
      <c r="I254" s="345"/>
      <c r="J254" s="98"/>
      <c r="K254" s="117"/>
      <c r="L254" s="117"/>
      <c r="M254" s="126"/>
      <c r="N254" s="186"/>
      <c r="O254" s="179"/>
      <c r="P254" s="100"/>
      <c r="Q254" s="100"/>
    </row>
    <row r="255" spans="1:17" ht="12.75">
      <c r="A255" s="117">
        <v>5</v>
      </c>
      <c r="B255" s="116" t="s">
        <v>238</v>
      </c>
      <c r="C255" s="119"/>
      <c r="D255" s="339">
        <f>G200</f>
        <v>0</v>
      </c>
      <c r="E255" s="339">
        <f>D255/D250*100</f>
        <v>0</v>
      </c>
      <c r="F255" s="342">
        <f>K200</f>
        <v>0</v>
      </c>
      <c r="G255" s="339">
        <f>F255/F250*100</f>
        <v>0</v>
      </c>
      <c r="H255" s="345"/>
      <c r="I255" s="345"/>
      <c r="J255" s="98"/>
      <c r="K255" s="117"/>
      <c r="L255" s="337"/>
      <c r="M255" s="337"/>
      <c r="N255" s="337"/>
      <c r="O255" s="179"/>
      <c r="P255" s="100"/>
      <c r="Q255" s="100"/>
    </row>
    <row r="256" spans="1:17" ht="12.75">
      <c r="A256" s="117"/>
      <c r="B256" s="116" t="s">
        <v>239</v>
      </c>
      <c r="C256" s="119"/>
      <c r="D256" s="340"/>
      <c r="E256" s="339"/>
      <c r="F256" s="342"/>
      <c r="G256" s="339"/>
      <c r="H256" s="345"/>
      <c r="I256" s="345"/>
      <c r="J256" s="98"/>
      <c r="K256" s="117"/>
      <c r="L256" s="337"/>
      <c r="M256" s="337"/>
      <c r="N256" s="337"/>
      <c r="O256" s="179"/>
      <c r="P256" s="100"/>
      <c r="Q256" s="100"/>
    </row>
    <row r="257" spans="1:17" ht="12.75">
      <c r="A257" s="117">
        <v>6</v>
      </c>
      <c r="B257" s="116" t="s">
        <v>240</v>
      </c>
      <c r="C257" s="119"/>
      <c r="D257" s="341">
        <f>D260</f>
        <v>2</v>
      </c>
      <c r="E257" s="339">
        <f>D257/D250*100</f>
        <v>0.95238095238095244</v>
      </c>
      <c r="F257" s="342">
        <f>F260</f>
        <v>52</v>
      </c>
      <c r="G257" s="339">
        <f>F257/F250*100</f>
        <v>0.99827222115569203</v>
      </c>
      <c r="H257" s="348" t="s">
        <v>241</v>
      </c>
      <c r="I257" s="348"/>
      <c r="J257" s="98"/>
      <c r="K257" s="117"/>
      <c r="L257" s="337"/>
      <c r="M257" s="337"/>
      <c r="N257" s="337"/>
      <c r="O257" s="179"/>
      <c r="P257" s="100"/>
      <c r="Q257" s="100"/>
    </row>
    <row r="258" spans="1:17" ht="12.75">
      <c r="A258" s="117"/>
      <c r="B258" s="116" t="s">
        <v>242</v>
      </c>
      <c r="C258" s="119"/>
      <c r="D258" s="341"/>
      <c r="E258" s="339"/>
      <c r="F258" s="342"/>
      <c r="G258" s="339"/>
      <c r="H258" s="348"/>
      <c r="I258" s="348"/>
      <c r="J258" s="98"/>
      <c r="K258" s="117"/>
      <c r="L258" s="119"/>
      <c r="M258" s="127"/>
      <c r="N258" s="179"/>
      <c r="O258" s="179"/>
      <c r="P258" s="100"/>
      <c r="Q258" s="100"/>
    </row>
    <row r="259" spans="1:17" ht="12.75">
      <c r="A259" s="117">
        <v>7</v>
      </c>
      <c r="B259" s="116" t="s">
        <v>243</v>
      </c>
      <c r="C259" s="119"/>
      <c r="D259" s="67">
        <f>D22+D51</f>
        <v>5</v>
      </c>
      <c r="E259" s="68">
        <f>D259/D250*100</f>
        <v>2.3809523809523809</v>
      </c>
      <c r="F259" s="120">
        <f>J22+J51</f>
        <v>129</v>
      </c>
      <c r="G259" s="68">
        <f>F259/F250*100</f>
        <v>2.4764830101746975</v>
      </c>
      <c r="H259" s="348" t="s">
        <v>244</v>
      </c>
      <c r="I259" s="348"/>
      <c r="J259" s="98"/>
      <c r="K259" s="117"/>
      <c r="L259" s="337"/>
      <c r="M259" s="337"/>
      <c r="N259" s="337"/>
      <c r="O259" s="179"/>
      <c r="P259" s="100"/>
      <c r="Q259" s="100"/>
    </row>
    <row r="260" spans="1:17" ht="12.75">
      <c r="A260" s="117">
        <v>8</v>
      </c>
      <c r="B260" s="116" t="s">
        <v>245</v>
      </c>
      <c r="C260" s="119"/>
      <c r="D260" s="341">
        <f>D22</f>
        <v>2</v>
      </c>
      <c r="E260" s="339">
        <f>D260/D250*100</f>
        <v>0.95238095238095244</v>
      </c>
      <c r="F260" s="342">
        <f>J22</f>
        <v>52</v>
      </c>
      <c r="G260" s="339">
        <f>F260/F250*100</f>
        <v>0.99827222115569203</v>
      </c>
      <c r="H260" s="348" t="s">
        <v>246</v>
      </c>
      <c r="I260" s="348"/>
      <c r="J260" s="98"/>
      <c r="K260" s="117"/>
      <c r="L260" s="119"/>
      <c r="M260" s="127"/>
      <c r="N260" s="179"/>
      <c r="O260" s="179"/>
      <c r="P260" s="100"/>
      <c r="Q260" s="100"/>
    </row>
    <row r="261" spans="1:17" ht="12.75">
      <c r="A261" s="117"/>
      <c r="B261" s="116" t="s">
        <v>247</v>
      </c>
      <c r="C261" s="119"/>
      <c r="D261" s="341"/>
      <c r="E261" s="339"/>
      <c r="F261" s="342"/>
      <c r="G261" s="339"/>
      <c r="H261" s="348"/>
      <c r="I261" s="348"/>
      <c r="J261" s="98"/>
      <c r="K261" s="117"/>
      <c r="L261" s="119"/>
      <c r="M261" s="127"/>
      <c r="N261" s="179"/>
      <c r="O261" s="179"/>
      <c r="P261" s="100"/>
      <c r="Q261" s="100"/>
    </row>
    <row r="262" spans="1:17" ht="12.75">
      <c r="A262" s="117">
        <v>9</v>
      </c>
      <c r="B262" s="116" t="s">
        <v>248</v>
      </c>
      <c r="C262" s="119"/>
      <c r="D262" s="68">
        <f>D215</f>
        <v>8</v>
      </c>
      <c r="E262" s="68">
        <f>D262/D250*100</f>
        <v>3.8095238095238098</v>
      </c>
      <c r="F262" s="122">
        <f>J215</f>
        <v>208</v>
      </c>
      <c r="G262" s="68">
        <f>F262/F250*100</f>
        <v>3.9930888846227681</v>
      </c>
      <c r="H262" s="348" t="s">
        <v>249</v>
      </c>
      <c r="I262" s="348"/>
      <c r="J262" s="98"/>
      <c r="K262" s="117"/>
      <c r="L262" s="119"/>
      <c r="M262" s="127"/>
      <c r="N262" s="179"/>
      <c r="O262" s="179"/>
      <c r="P262" s="100"/>
      <c r="Q262" s="100"/>
    </row>
    <row r="263" spans="1:17" ht="12.75">
      <c r="A263" s="117">
        <v>10</v>
      </c>
      <c r="B263" s="116" t="s">
        <v>250</v>
      </c>
      <c r="C263" s="119"/>
      <c r="D263" s="68">
        <f>D103</f>
        <v>1</v>
      </c>
      <c r="E263" s="68">
        <f>D263/D250*100</f>
        <v>0.47619047619047622</v>
      </c>
      <c r="F263" s="122">
        <f>J103</f>
        <v>30</v>
      </c>
      <c r="G263" s="68">
        <f>F263/F250*100</f>
        <v>0.57592628143597624</v>
      </c>
      <c r="H263" s="348" t="s">
        <v>251</v>
      </c>
      <c r="I263" s="348"/>
      <c r="J263" s="98"/>
      <c r="K263" s="123" t="s">
        <v>252</v>
      </c>
      <c r="L263" s="123"/>
      <c r="M263" s="128"/>
      <c r="N263" s="121"/>
      <c r="O263" s="179">
        <v>100</v>
      </c>
      <c r="P263" s="100"/>
      <c r="Q263" s="100"/>
    </row>
    <row r="264" spans="1:17" ht="12.75">
      <c r="A264" s="117">
        <v>11</v>
      </c>
      <c r="B264" s="116" t="s">
        <v>253</v>
      </c>
      <c r="C264" s="119"/>
      <c r="D264" s="67">
        <f>D162+D190</f>
        <v>15</v>
      </c>
      <c r="E264" s="68">
        <f>D264/D250*100</f>
        <v>7.1428571428571423</v>
      </c>
      <c r="F264" s="67">
        <f>J162+J190</f>
        <v>375</v>
      </c>
      <c r="G264" s="68">
        <f>F264/F250*100</f>
        <v>7.1990785179497028</v>
      </c>
      <c r="H264" s="348" t="s">
        <v>254</v>
      </c>
      <c r="I264" s="348"/>
      <c r="J264" s="98"/>
      <c r="K264" s="123"/>
      <c r="L264" s="123"/>
      <c r="M264" s="128"/>
      <c r="N264" s="121"/>
      <c r="O264" s="186"/>
      <c r="P264" s="100"/>
      <c r="Q264" s="100"/>
    </row>
    <row r="265" spans="1:17" ht="33.6" customHeight="1" thickBot="1">
      <c r="A265" s="117">
        <v>12</v>
      </c>
      <c r="B265" s="116" t="s">
        <v>255</v>
      </c>
      <c r="C265" s="119"/>
      <c r="D265" s="68">
        <f>D243</f>
        <v>6</v>
      </c>
      <c r="E265" s="68">
        <f>D265/D250*100</f>
        <v>2.8571428571428572</v>
      </c>
      <c r="F265" s="69">
        <v>240</v>
      </c>
      <c r="G265" s="68">
        <f>240/F250*100</f>
        <v>4.6074102514878099</v>
      </c>
      <c r="H265" s="348" t="s">
        <v>256</v>
      </c>
      <c r="I265" s="348"/>
      <c r="J265" s="98"/>
      <c r="K265" s="98"/>
      <c r="L265" s="98"/>
      <c r="M265" s="99"/>
      <c r="N265" s="99"/>
      <c r="O265" s="99"/>
      <c r="P265" s="100"/>
      <c r="Q265" s="100"/>
    </row>
    <row r="266" spans="1:17">
      <c r="A266" s="70"/>
      <c r="B266" s="71"/>
      <c r="C266" s="71"/>
      <c r="D266" s="72"/>
      <c r="E266" s="72"/>
      <c r="F266" s="72"/>
      <c r="G266" s="72"/>
      <c r="H266" s="71"/>
      <c r="I266" s="71"/>
      <c r="J266" s="71"/>
      <c r="K266" s="71"/>
      <c r="L266" s="71"/>
      <c r="M266" s="129"/>
      <c r="N266" s="188"/>
      <c r="O266" s="188"/>
      <c r="P266" s="73"/>
      <c r="Q266" s="73"/>
    </row>
  </sheetData>
  <mergeCells count="212">
    <mergeCell ref="A205:B205"/>
    <mergeCell ref="H264:I264"/>
    <mergeCell ref="H265:I265"/>
    <mergeCell ref="H259:I259"/>
    <mergeCell ref="L259:N259"/>
    <mergeCell ref="D260:D261"/>
    <mergeCell ref="E260:E261"/>
    <mergeCell ref="F260:F261"/>
    <mergeCell ref="G260:G261"/>
    <mergeCell ref="H260:I261"/>
    <mergeCell ref="H262:I262"/>
    <mergeCell ref="H263:I263"/>
    <mergeCell ref="D255:D256"/>
    <mergeCell ref="E255:E256"/>
    <mergeCell ref="F255:F256"/>
    <mergeCell ref="G255:G256"/>
    <mergeCell ref="H255:I256"/>
    <mergeCell ref="L255:N255"/>
    <mergeCell ref="L256:N256"/>
    <mergeCell ref="D257:D258"/>
    <mergeCell ref="E257:E258"/>
    <mergeCell ref="F257:F258"/>
    <mergeCell ref="G257:G258"/>
    <mergeCell ref="H257:I258"/>
    <mergeCell ref="L257:N257"/>
    <mergeCell ref="H250:I250"/>
    <mergeCell ref="D251:D252"/>
    <mergeCell ref="E251:E252"/>
    <mergeCell ref="F251:F252"/>
    <mergeCell ref="G251:G252"/>
    <mergeCell ref="H251:I252"/>
    <mergeCell ref="L251:N251"/>
    <mergeCell ref="H253:I253"/>
    <mergeCell ref="H254:I254"/>
    <mergeCell ref="A212:B212"/>
    <mergeCell ref="A213:B213"/>
    <mergeCell ref="B247:C247"/>
    <mergeCell ref="D247:E247"/>
    <mergeCell ref="F247:G247"/>
    <mergeCell ref="H247:I249"/>
    <mergeCell ref="K247:N247"/>
    <mergeCell ref="B248:C248"/>
    <mergeCell ref="D248:D249"/>
    <mergeCell ref="E248:E249"/>
    <mergeCell ref="K248:N248"/>
    <mergeCell ref="B249:C249"/>
    <mergeCell ref="K249:M249"/>
    <mergeCell ref="A207:A211"/>
    <mergeCell ref="B207:B211"/>
    <mergeCell ref="C207:C211"/>
    <mergeCell ref="D207:G207"/>
    <mergeCell ref="H207:H211"/>
    <mergeCell ref="I207:I211"/>
    <mergeCell ref="J207:Q207"/>
    <mergeCell ref="D208:D211"/>
    <mergeCell ref="E208:E211"/>
    <mergeCell ref="F208:F211"/>
    <mergeCell ref="G208:G211"/>
    <mergeCell ref="J208:J211"/>
    <mergeCell ref="K208:K211"/>
    <mergeCell ref="L208:P208"/>
    <mergeCell ref="Q208:Q211"/>
    <mergeCell ref="L209:L211"/>
    <mergeCell ref="M209:O209"/>
    <mergeCell ref="P209:P211"/>
    <mergeCell ref="M210:M211"/>
    <mergeCell ref="N210:N211"/>
    <mergeCell ref="O210:O211"/>
    <mergeCell ref="A2:P2"/>
    <mergeCell ref="D12:F12"/>
    <mergeCell ref="A3:P3"/>
    <mergeCell ref="D17:P17"/>
    <mergeCell ref="G12:G16"/>
    <mergeCell ref="D13:D16"/>
    <mergeCell ref="B12:B16"/>
    <mergeCell ref="J13:J16"/>
    <mergeCell ref="C12:C16"/>
    <mergeCell ref="F13:F16"/>
    <mergeCell ref="H12:H16"/>
    <mergeCell ref="O15:O16"/>
    <mergeCell ref="A204:B204"/>
    <mergeCell ref="A196:B196"/>
    <mergeCell ref="A197:B197"/>
    <mergeCell ref="A198:B198"/>
    <mergeCell ref="A202:B202"/>
    <mergeCell ref="A203:B203"/>
    <mergeCell ref="A177:B177"/>
    <mergeCell ref="A184:B184"/>
    <mergeCell ref="B194:P194"/>
    <mergeCell ref="B185:P185"/>
    <mergeCell ref="A191:B191"/>
    <mergeCell ref="A193:B193"/>
    <mergeCell ref="A192:B192"/>
    <mergeCell ref="A182:B182"/>
    <mergeCell ref="A183:B183"/>
    <mergeCell ref="B179:P179"/>
    <mergeCell ref="B199:Q199"/>
    <mergeCell ref="A201:C201"/>
    <mergeCell ref="A178:P178"/>
    <mergeCell ref="A90:B90"/>
    <mergeCell ref="A91:B91"/>
    <mergeCell ref="A150:P150"/>
    <mergeCell ref="A176:B176"/>
    <mergeCell ref="D171:P171"/>
    <mergeCell ref="A165:B165"/>
    <mergeCell ref="A157:B157"/>
    <mergeCell ref="A163:B163"/>
    <mergeCell ref="A173:B173"/>
    <mergeCell ref="A174:B174"/>
    <mergeCell ref="A175:B175"/>
    <mergeCell ref="A170:B170"/>
    <mergeCell ref="A164:B164"/>
    <mergeCell ref="A146:B146"/>
    <mergeCell ref="A147:B147"/>
    <mergeCell ref="A148:B148"/>
    <mergeCell ref="A149:B149"/>
    <mergeCell ref="B151:P151"/>
    <mergeCell ref="A158:B158"/>
    <mergeCell ref="A130:B130"/>
    <mergeCell ref="A131:B131"/>
    <mergeCell ref="A115:B115"/>
    <mergeCell ref="A77:B77"/>
    <mergeCell ref="A71:B71"/>
    <mergeCell ref="A168:B168"/>
    <mergeCell ref="A169:B169"/>
    <mergeCell ref="A123:B123"/>
    <mergeCell ref="B132:P132"/>
    <mergeCell ref="A125:P125"/>
    <mergeCell ref="A124:B124"/>
    <mergeCell ref="A126:P126"/>
    <mergeCell ref="A137:B137"/>
    <mergeCell ref="B159:P159"/>
    <mergeCell ref="A138:B138"/>
    <mergeCell ref="A156:B156"/>
    <mergeCell ref="B166:P166"/>
    <mergeCell ref="A76:B76"/>
    <mergeCell ref="B72:P72"/>
    <mergeCell ref="A73:P73"/>
    <mergeCell ref="B116:P116"/>
    <mergeCell ref="B74:P74"/>
    <mergeCell ref="A81:B81"/>
    <mergeCell ref="A82:B82"/>
    <mergeCell ref="B93:P93"/>
    <mergeCell ref="A83:B83"/>
    <mergeCell ref="A48:P48"/>
    <mergeCell ref="A38:B38"/>
    <mergeCell ref="A70:B70"/>
    <mergeCell ref="A68:B68"/>
    <mergeCell ref="A69:B69"/>
    <mergeCell ref="A67:B67"/>
    <mergeCell ref="B79:P79"/>
    <mergeCell ref="B65:P65"/>
    <mergeCell ref="B56:P56"/>
    <mergeCell ref="A55:B55"/>
    <mergeCell ref="A63:B63"/>
    <mergeCell ref="A64:B64"/>
    <mergeCell ref="A62:B62"/>
    <mergeCell ref="A39:B39"/>
    <mergeCell ref="A40:B40"/>
    <mergeCell ref="B49:P49"/>
    <mergeCell ref="A46:B46"/>
    <mergeCell ref="A54:B54"/>
    <mergeCell ref="A47:B47"/>
    <mergeCell ref="B41:P41"/>
    <mergeCell ref="A24:B24"/>
    <mergeCell ref="A12:A16"/>
    <mergeCell ref="A92:B92"/>
    <mergeCell ref="B84:P84"/>
    <mergeCell ref="A139:B139"/>
    <mergeCell ref="A96:B96"/>
    <mergeCell ref="A100:P100"/>
    <mergeCell ref="A122:B122"/>
    <mergeCell ref="A120:B120"/>
    <mergeCell ref="A105:B105"/>
    <mergeCell ref="A106:B106"/>
    <mergeCell ref="A121:B121"/>
    <mergeCell ref="B107:P107"/>
    <mergeCell ref="A113:B113"/>
    <mergeCell ref="A114:B114"/>
    <mergeCell ref="A104:B104"/>
    <mergeCell ref="A99:B99"/>
    <mergeCell ref="A98:B98"/>
    <mergeCell ref="A97:B97"/>
    <mergeCell ref="B101:P101"/>
    <mergeCell ref="B127:P127"/>
    <mergeCell ref="A129:B129"/>
    <mergeCell ref="A78:B78"/>
    <mergeCell ref="A53:B53"/>
    <mergeCell ref="R12:R16"/>
    <mergeCell ref="S12:T13"/>
    <mergeCell ref="S14:S16"/>
    <mergeCell ref="T14:T16"/>
    <mergeCell ref="A32:B32"/>
    <mergeCell ref="A33:B33"/>
    <mergeCell ref="B26:P26"/>
    <mergeCell ref="B34:P34"/>
    <mergeCell ref="A31:B31"/>
    <mergeCell ref="J12:Q12"/>
    <mergeCell ref="L13:P13"/>
    <mergeCell ref="L14:L16"/>
    <mergeCell ref="N15:N16"/>
    <mergeCell ref="E13:E16"/>
    <mergeCell ref="A19:P19"/>
    <mergeCell ref="B18:P18"/>
    <mergeCell ref="A23:B23"/>
    <mergeCell ref="B20:P20"/>
    <mergeCell ref="Q13:Q16"/>
    <mergeCell ref="A25:B25"/>
    <mergeCell ref="P14:P16"/>
    <mergeCell ref="M15:M16"/>
    <mergeCell ref="K13:K16"/>
    <mergeCell ref="I12:I16"/>
  </mergeCells>
  <phoneticPr fontId="0" type="noConversion"/>
  <pageMargins left="0.21" right="0.11811023622047245" top="0.56999999999999995" bottom="0.86614173228346458" header="0.95" footer="1.05"/>
  <pageSetup paperSize="9" orientation="landscape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Q113"/>
  <sheetViews>
    <sheetView zoomScale="120" zoomScaleNormal="120" zoomScalePageLayoutView="120" workbookViewId="0"/>
  </sheetViews>
  <sheetFormatPr defaultColWidth="8.85546875" defaultRowHeight="12.75"/>
  <cols>
    <col min="1" max="1" width="1.85546875" style="3" customWidth="1"/>
    <col min="2" max="2" width="21" style="1" customWidth="1"/>
    <col min="3" max="3" width="67.28515625" style="2" customWidth="1"/>
    <col min="4" max="4" width="15.42578125" style="32" customWidth="1"/>
    <col min="5" max="7" width="8.85546875" style="3"/>
    <col min="8" max="8" width="45.7109375" style="3" customWidth="1"/>
    <col min="9" max="9" width="8.85546875" style="3"/>
    <col min="10" max="10" width="37.7109375" style="3" customWidth="1"/>
    <col min="11" max="11" width="8.85546875" style="3"/>
    <col min="12" max="12" width="33.85546875" style="3" customWidth="1"/>
    <col min="13" max="13" width="8.85546875" style="3"/>
    <col min="14" max="14" width="29.140625" style="3" customWidth="1"/>
    <col min="15" max="15" width="8.85546875" style="3"/>
    <col min="16" max="16" width="40" style="3" customWidth="1"/>
    <col min="17" max="17" width="8.85546875" style="3"/>
    <col min="18" max="18" width="46.42578125" style="3" customWidth="1"/>
    <col min="19" max="16384" width="8.85546875" style="3"/>
  </cols>
  <sheetData>
    <row r="1" spans="2:17">
      <c r="B1" s="349" t="s">
        <v>32</v>
      </c>
      <c r="C1" s="349"/>
      <c r="D1" s="349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</row>
    <row r="2" spans="2:17">
      <c r="B2" s="349" t="s">
        <v>33</v>
      </c>
      <c r="C2" s="349"/>
      <c r="D2" s="349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2:17">
      <c r="B3" s="35"/>
      <c r="C3" s="36"/>
      <c r="D3" s="36"/>
      <c r="E3" s="37"/>
      <c r="F3" s="37"/>
      <c r="G3" s="37"/>
      <c r="H3" s="37"/>
      <c r="I3" s="36"/>
      <c r="J3" s="36"/>
      <c r="K3" s="36"/>
      <c r="L3" s="36"/>
      <c r="M3" s="36"/>
      <c r="N3" s="36"/>
      <c r="O3" s="36"/>
      <c r="P3" s="36"/>
      <c r="Q3" s="36"/>
    </row>
    <row r="4" spans="2:17">
      <c r="B4" s="35"/>
      <c r="C4" s="36"/>
      <c r="D4" s="36"/>
      <c r="E4" s="37"/>
      <c r="F4" s="37"/>
      <c r="G4" s="37"/>
      <c r="H4" s="37"/>
      <c r="I4" s="36"/>
      <c r="J4" s="36"/>
      <c r="K4" s="36"/>
      <c r="L4" s="36"/>
      <c r="M4" s="36"/>
      <c r="N4" s="36"/>
      <c r="O4" s="36"/>
      <c r="P4" s="36"/>
      <c r="Q4" s="36"/>
    </row>
    <row r="5" spans="2:17">
      <c r="B5" s="35"/>
      <c r="C5" s="36"/>
      <c r="D5" s="36"/>
      <c r="E5" s="37"/>
      <c r="F5" s="37"/>
      <c r="G5" s="37"/>
      <c r="H5" s="37"/>
      <c r="I5" s="36"/>
      <c r="J5" s="36"/>
      <c r="K5" s="36"/>
      <c r="L5" s="36"/>
      <c r="M5" s="36"/>
      <c r="N5" s="36"/>
      <c r="O5" s="36"/>
      <c r="P5" s="36"/>
      <c r="Q5" s="36"/>
    </row>
    <row r="6" spans="2:17">
      <c r="B6" s="38" t="s">
        <v>193</v>
      </c>
      <c r="C6" s="39"/>
      <c r="D6" s="38"/>
      <c r="E6" s="40"/>
      <c r="F6" s="40"/>
      <c r="G6" s="40"/>
      <c r="H6" s="40"/>
      <c r="I6" s="41"/>
      <c r="J6" s="41"/>
      <c r="K6" s="41"/>
      <c r="L6" s="41"/>
      <c r="M6" s="41"/>
      <c r="N6" s="41"/>
      <c r="O6" s="41"/>
      <c r="P6" s="41"/>
      <c r="Q6" s="41"/>
    </row>
    <row r="7" spans="2:17">
      <c r="B7" s="56" t="s">
        <v>197</v>
      </c>
      <c r="C7" s="39"/>
      <c r="D7" s="39"/>
      <c r="E7" s="42"/>
      <c r="F7" s="42"/>
      <c r="G7" s="42"/>
      <c r="H7" s="42"/>
      <c r="I7" s="39"/>
      <c r="J7" s="39"/>
      <c r="K7" s="39"/>
      <c r="L7" s="39"/>
      <c r="M7" s="39"/>
      <c r="N7" s="39"/>
      <c r="O7" s="39"/>
      <c r="P7" s="39"/>
      <c r="Q7" s="41"/>
    </row>
    <row r="8" spans="2:17">
      <c r="B8" s="39" t="s">
        <v>194</v>
      </c>
      <c r="C8" s="39"/>
      <c r="D8" s="39"/>
      <c r="E8" s="42"/>
      <c r="F8" s="42"/>
      <c r="G8" s="42"/>
      <c r="H8" s="42"/>
      <c r="I8" s="39"/>
      <c r="J8" s="39"/>
      <c r="K8" s="39"/>
      <c r="L8" s="39"/>
      <c r="M8" s="39"/>
      <c r="N8" s="39"/>
      <c r="O8" s="39"/>
      <c r="P8" s="39"/>
      <c r="Q8" s="41"/>
    </row>
    <row r="9" spans="2:17">
      <c r="B9" s="39" t="s">
        <v>195</v>
      </c>
      <c r="C9" s="39"/>
      <c r="D9" s="39"/>
      <c r="E9" s="42"/>
      <c r="F9" s="42"/>
      <c r="G9" s="42"/>
      <c r="H9" s="42"/>
      <c r="I9" s="39"/>
      <c r="J9" s="39"/>
      <c r="K9" s="39"/>
      <c r="L9" s="39"/>
      <c r="M9" s="39"/>
      <c r="N9" s="39"/>
      <c r="O9" s="39"/>
      <c r="P9" s="39"/>
      <c r="Q9" s="41"/>
    </row>
    <row r="10" spans="2:17">
      <c r="B10" s="39" t="s">
        <v>196</v>
      </c>
      <c r="C10" s="39"/>
      <c r="D10" s="39"/>
      <c r="E10" s="42"/>
      <c r="F10" s="42"/>
      <c r="G10" s="42"/>
      <c r="H10" s="42"/>
      <c r="I10" s="39"/>
      <c r="J10" s="39"/>
      <c r="K10" s="39"/>
      <c r="L10" s="39"/>
      <c r="M10" s="39"/>
      <c r="N10" s="39"/>
      <c r="O10" s="39"/>
      <c r="P10" s="39"/>
      <c r="Q10" s="41"/>
    </row>
    <row r="13" spans="2:17">
      <c r="B13" s="52" t="s">
        <v>72</v>
      </c>
    </row>
    <row r="14" spans="2:17">
      <c r="F14" s="4"/>
      <c r="G14" s="5"/>
    </row>
    <row r="15" spans="2:17" ht="25.5">
      <c r="B15" s="53" t="s">
        <v>73</v>
      </c>
      <c r="C15" s="54" t="s">
        <v>74</v>
      </c>
      <c r="D15" s="55" t="s">
        <v>75</v>
      </c>
      <c r="F15" s="4"/>
      <c r="G15" s="6"/>
      <c r="K15" s="43"/>
      <c r="M15" s="43"/>
      <c r="O15" s="43"/>
    </row>
    <row r="16" spans="2:17">
      <c r="B16" s="350" t="s">
        <v>76</v>
      </c>
      <c r="C16" s="7" t="s">
        <v>152</v>
      </c>
      <c r="D16" s="351" t="s">
        <v>10</v>
      </c>
      <c r="E16" s="3" t="s">
        <v>150</v>
      </c>
      <c r="G16" s="5"/>
      <c r="I16" s="3" t="s">
        <v>190</v>
      </c>
      <c r="M16" s="14"/>
      <c r="O16" s="14"/>
    </row>
    <row r="17" spans="2:15">
      <c r="B17" s="350"/>
      <c r="C17" s="7" t="s">
        <v>153</v>
      </c>
      <c r="D17" s="351"/>
      <c r="G17" s="5"/>
      <c r="M17" s="14"/>
      <c r="O17" s="14"/>
    </row>
    <row r="18" spans="2:15">
      <c r="B18" s="350" t="s">
        <v>97</v>
      </c>
      <c r="C18" s="31" t="s">
        <v>180</v>
      </c>
      <c r="D18" s="351" t="s">
        <v>10</v>
      </c>
      <c r="G18" s="5"/>
      <c r="M18" s="14"/>
      <c r="O18" s="14"/>
    </row>
    <row r="19" spans="2:15">
      <c r="B19" s="350"/>
      <c r="C19" s="31" t="s">
        <v>154</v>
      </c>
      <c r="D19" s="351"/>
      <c r="G19" s="5"/>
      <c r="M19" s="14"/>
      <c r="O19" s="14"/>
    </row>
    <row r="20" spans="2:15">
      <c r="B20" s="350" t="s">
        <v>98</v>
      </c>
      <c r="C20" s="7" t="s">
        <v>155</v>
      </c>
      <c r="D20" s="351" t="s">
        <v>11</v>
      </c>
      <c r="E20" s="3" t="s">
        <v>150</v>
      </c>
      <c r="G20" s="5"/>
      <c r="M20" s="14"/>
      <c r="O20" s="14"/>
    </row>
    <row r="21" spans="2:15">
      <c r="B21" s="350"/>
      <c r="C21" s="10" t="s">
        <v>156</v>
      </c>
      <c r="D21" s="351"/>
      <c r="G21" s="5"/>
      <c r="M21" s="14"/>
      <c r="O21" s="14"/>
    </row>
    <row r="22" spans="2:15">
      <c r="B22" s="350" t="s">
        <v>99</v>
      </c>
      <c r="C22" s="7" t="s">
        <v>157</v>
      </c>
      <c r="D22" s="351" t="s">
        <v>11</v>
      </c>
      <c r="E22" s="3" t="s">
        <v>150</v>
      </c>
      <c r="M22" s="14"/>
      <c r="O22" s="14"/>
    </row>
    <row r="23" spans="2:15">
      <c r="B23" s="350"/>
      <c r="C23" s="7" t="s">
        <v>158</v>
      </c>
      <c r="D23" s="351"/>
      <c r="M23" s="14"/>
      <c r="O23" s="14"/>
    </row>
    <row r="24" spans="2:15" ht="27" customHeight="1">
      <c r="B24" s="350" t="s">
        <v>100</v>
      </c>
      <c r="C24" s="7" t="s">
        <v>159</v>
      </c>
      <c r="D24" s="351" t="s">
        <v>11</v>
      </c>
      <c r="E24" s="3" t="s">
        <v>150</v>
      </c>
      <c r="M24" s="14"/>
      <c r="O24" s="14"/>
    </row>
    <row r="25" spans="2:15" ht="27" customHeight="1">
      <c r="B25" s="350"/>
      <c r="C25" s="7" t="s">
        <v>160</v>
      </c>
      <c r="D25" s="351"/>
      <c r="M25" s="14"/>
      <c r="O25" s="14"/>
    </row>
    <row r="26" spans="2:15" ht="15" customHeight="1">
      <c r="B26" s="350" t="s">
        <v>101</v>
      </c>
      <c r="C26" s="2" t="s">
        <v>161</v>
      </c>
      <c r="D26" s="351" t="s">
        <v>26</v>
      </c>
      <c r="E26" s="3" t="s">
        <v>150</v>
      </c>
      <c r="M26" s="14"/>
      <c r="O26" s="14"/>
    </row>
    <row r="27" spans="2:15" ht="16.5" customHeight="1">
      <c r="B27" s="350"/>
      <c r="C27" s="2" t="s">
        <v>162</v>
      </c>
      <c r="D27" s="351"/>
      <c r="M27" s="14"/>
      <c r="O27" s="14"/>
    </row>
    <row r="28" spans="2:15">
      <c r="B28" s="350" t="s">
        <v>102</v>
      </c>
      <c r="C28" s="10" t="s">
        <v>163</v>
      </c>
      <c r="D28" s="351"/>
      <c r="M28" s="14"/>
      <c r="O28" s="14"/>
    </row>
    <row r="29" spans="2:15">
      <c r="B29" s="350"/>
      <c r="C29" s="10" t="s">
        <v>182</v>
      </c>
      <c r="D29" s="351"/>
      <c r="M29" s="14"/>
      <c r="O29" s="14"/>
    </row>
    <row r="30" spans="2:15">
      <c r="B30" s="350" t="s">
        <v>103</v>
      </c>
      <c r="C30" s="7" t="s">
        <v>164</v>
      </c>
      <c r="D30" s="351" t="s">
        <v>26</v>
      </c>
      <c r="M30" s="14"/>
      <c r="O30" s="14"/>
    </row>
    <row r="31" spans="2:15">
      <c r="B31" s="350"/>
      <c r="C31" s="7" t="s">
        <v>165</v>
      </c>
      <c r="D31" s="351"/>
      <c r="M31" s="14"/>
      <c r="O31" s="14"/>
    </row>
    <row r="32" spans="2:15">
      <c r="B32" s="350" t="s">
        <v>104</v>
      </c>
      <c r="C32" s="7" t="s">
        <v>166</v>
      </c>
      <c r="D32" s="351" t="s">
        <v>27</v>
      </c>
      <c r="E32" s="3" t="s">
        <v>150</v>
      </c>
      <c r="M32" s="14"/>
      <c r="O32" s="14"/>
    </row>
    <row r="33" spans="2:15">
      <c r="B33" s="350"/>
      <c r="C33" s="10" t="s">
        <v>167</v>
      </c>
      <c r="D33" s="351"/>
      <c r="M33" s="14"/>
      <c r="O33" s="14"/>
    </row>
    <row r="34" spans="2:15">
      <c r="B34" s="350" t="s">
        <v>105</v>
      </c>
      <c r="C34" s="7" t="s">
        <v>168</v>
      </c>
      <c r="D34" s="351" t="s">
        <v>27</v>
      </c>
      <c r="E34" s="3" t="s">
        <v>150</v>
      </c>
      <c r="G34" s="5"/>
      <c r="M34" s="14"/>
      <c r="O34" s="14"/>
    </row>
    <row r="35" spans="2:15">
      <c r="B35" s="350"/>
      <c r="C35" s="7" t="s">
        <v>169</v>
      </c>
      <c r="D35" s="351"/>
      <c r="E35" s="4"/>
      <c r="G35" s="5"/>
      <c r="M35" s="14"/>
      <c r="O35" s="14"/>
    </row>
    <row r="36" spans="2:15" ht="9.9499999999999993" customHeight="1">
      <c r="B36" s="350" t="s">
        <v>106</v>
      </c>
      <c r="C36" s="7" t="s">
        <v>170</v>
      </c>
      <c r="D36" s="351" t="s">
        <v>128</v>
      </c>
      <c r="G36" s="5"/>
      <c r="M36" s="14"/>
      <c r="O36" s="14"/>
    </row>
    <row r="37" spans="2:15" ht="15.95" customHeight="1">
      <c r="B37" s="350"/>
      <c r="C37" s="7" t="s">
        <v>171</v>
      </c>
      <c r="D37" s="351"/>
      <c r="G37" s="5"/>
      <c r="M37" s="14"/>
      <c r="O37" s="14"/>
    </row>
    <row r="38" spans="2:15" ht="17.100000000000001" customHeight="1">
      <c r="B38" s="350"/>
      <c r="C38" s="7" t="s">
        <v>172</v>
      </c>
      <c r="D38" s="351"/>
      <c r="G38" s="5"/>
      <c r="M38" s="14"/>
      <c r="O38" s="14"/>
    </row>
    <row r="39" spans="2:15">
      <c r="B39" s="350" t="s">
        <v>107</v>
      </c>
      <c r="C39" s="7" t="s">
        <v>173</v>
      </c>
      <c r="D39" s="351" t="s">
        <v>128</v>
      </c>
      <c r="E39" s="3" t="s">
        <v>150</v>
      </c>
      <c r="G39" s="5"/>
      <c r="M39" s="14"/>
      <c r="O39" s="14"/>
    </row>
    <row r="40" spans="2:15">
      <c r="B40" s="355"/>
      <c r="C40" s="8" t="s">
        <v>174</v>
      </c>
      <c r="D40" s="354"/>
      <c r="G40" s="5"/>
      <c r="M40" s="14"/>
      <c r="O40" s="14"/>
    </row>
    <row r="41" spans="2:15">
      <c r="B41" s="350" t="s">
        <v>96</v>
      </c>
      <c r="C41" s="9" t="s">
        <v>122</v>
      </c>
      <c r="D41" s="352" t="s">
        <v>128</v>
      </c>
      <c r="G41" s="5"/>
      <c r="M41" s="14"/>
      <c r="O41" s="14"/>
    </row>
    <row r="42" spans="2:15">
      <c r="B42" s="350"/>
      <c r="C42" s="10" t="s">
        <v>177</v>
      </c>
      <c r="D42" s="353"/>
      <c r="G42" s="5"/>
      <c r="L42" s="44"/>
      <c r="M42" s="14"/>
      <c r="O42" s="14"/>
    </row>
    <row r="43" spans="2:15">
      <c r="B43" s="350"/>
      <c r="C43" s="11" t="s">
        <v>108</v>
      </c>
      <c r="D43" s="353"/>
      <c r="G43" s="12"/>
      <c r="L43" s="6"/>
      <c r="M43" s="4"/>
      <c r="N43" s="6"/>
      <c r="O43" s="14"/>
    </row>
    <row r="44" spans="2:15">
      <c r="B44" s="350"/>
      <c r="C44" s="7" t="s">
        <v>175</v>
      </c>
      <c r="D44" s="353"/>
      <c r="G44" s="6"/>
      <c r="L44" s="45"/>
      <c r="M44" s="4"/>
      <c r="N44" s="45"/>
      <c r="O44" s="14"/>
    </row>
    <row r="45" spans="2:15">
      <c r="B45" s="350"/>
      <c r="C45" s="9" t="s">
        <v>111</v>
      </c>
      <c r="D45" s="353"/>
      <c r="G45" s="6"/>
      <c r="L45" s="4"/>
      <c r="M45" s="4"/>
      <c r="N45" s="4"/>
    </row>
    <row r="46" spans="2:15">
      <c r="B46" s="350"/>
      <c r="C46" s="9" t="s">
        <v>121</v>
      </c>
      <c r="D46" s="353"/>
      <c r="G46" s="6"/>
      <c r="L46" s="6"/>
      <c r="M46" s="4"/>
      <c r="N46" s="6"/>
    </row>
    <row r="47" spans="2:15">
      <c r="B47" s="350"/>
      <c r="C47" s="9" t="s">
        <v>127</v>
      </c>
      <c r="D47" s="353"/>
      <c r="G47" s="6"/>
      <c r="L47" s="46"/>
      <c r="M47" s="4"/>
      <c r="N47" s="46"/>
    </row>
    <row r="48" spans="2:15">
      <c r="B48" s="350"/>
      <c r="C48" s="13" t="s">
        <v>117</v>
      </c>
      <c r="D48" s="353"/>
      <c r="G48" s="6"/>
      <c r="L48" s="47"/>
      <c r="M48" s="4"/>
      <c r="N48" s="47"/>
    </row>
    <row r="49" spans="2:14">
      <c r="B49" s="350"/>
      <c r="C49" s="9" t="s">
        <v>113</v>
      </c>
      <c r="D49" s="353"/>
      <c r="G49" s="6"/>
      <c r="L49" s="6"/>
      <c r="M49" s="4"/>
      <c r="N49" s="6"/>
    </row>
    <row r="50" spans="2:14">
      <c r="B50" s="350"/>
      <c r="C50" s="9" t="s">
        <v>125</v>
      </c>
      <c r="D50" s="353"/>
      <c r="G50" s="6"/>
      <c r="L50" s="45"/>
      <c r="M50" s="4"/>
      <c r="N50" s="45"/>
    </row>
    <row r="51" spans="2:14">
      <c r="B51" s="350"/>
      <c r="C51" s="9" t="s">
        <v>124</v>
      </c>
      <c r="D51" s="353"/>
      <c r="G51" s="6"/>
      <c r="L51" s="4"/>
      <c r="M51" s="4"/>
      <c r="N51" s="4"/>
    </row>
    <row r="52" spans="2:14">
      <c r="B52" s="350"/>
      <c r="C52" s="9" t="s">
        <v>115</v>
      </c>
      <c r="D52" s="353"/>
      <c r="F52" s="14"/>
      <c r="G52" s="14"/>
      <c r="L52" s="4"/>
      <c r="M52" s="4"/>
      <c r="N52" s="4"/>
    </row>
    <row r="53" spans="2:14" ht="16.5" customHeight="1">
      <c r="B53" s="350"/>
      <c r="C53" s="7" t="s">
        <v>179</v>
      </c>
      <c r="D53" s="353"/>
      <c r="G53" s="14"/>
      <c r="L53" s="6"/>
      <c r="M53" s="4"/>
      <c r="N53" s="6"/>
    </row>
    <row r="54" spans="2:14">
      <c r="B54" s="350"/>
      <c r="C54" s="9" t="s">
        <v>119</v>
      </c>
      <c r="D54" s="353"/>
      <c r="F54" s="14"/>
      <c r="G54" s="14"/>
      <c r="L54" s="6"/>
      <c r="M54" s="4"/>
      <c r="N54" s="6"/>
    </row>
    <row r="55" spans="2:14">
      <c r="B55" s="350"/>
      <c r="C55" s="9" t="s">
        <v>112</v>
      </c>
      <c r="D55" s="353"/>
      <c r="F55" s="14"/>
      <c r="G55" s="6"/>
      <c r="L55" s="6"/>
      <c r="M55" s="4"/>
      <c r="N55" s="6"/>
    </row>
    <row r="56" spans="2:14">
      <c r="B56" s="350"/>
      <c r="C56" s="9" t="s">
        <v>109</v>
      </c>
      <c r="D56" s="353"/>
      <c r="G56" s="6"/>
      <c r="L56" s="45"/>
      <c r="M56" s="4"/>
      <c r="N56" s="45"/>
    </row>
    <row r="57" spans="2:14">
      <c r="B57" s="350"/>
      <c r="C57" s="9" t="s">
        <v>120</v>
      </c>
      <c r="D57" s="353"/>
      <c r="G57" s="6"/>
      <c r="L57" s="4"/>
      <c r="M57" s="4"/>
      <c r="N57" s="4"/>
    </row>
    <row r="58" spans="2:14">
      <c r="B58" s="350"/>
      <c r="C58" s="9" t="s">
        <v>116</v>
      </c>
      <c r="D58" s="353"/>
      <c r="G58" s="6"/>
      <c r="L58" s="4"/>
      <c r="M58" s="4"/>
      <c r="N58" s="4"/>
    </row>
    <row r="59" spans="2:14">
      <c r="B59" s="350"/>
      <c r="C59" s="9" t="s">
        <v>118</v>
      </c>
      <c r="D59" s="353"/>
      <c r="G59" s="6"/>
      <c r="L59" s="4"/>
      <c r="M59" s="4"/>
      <c r="N59" s="4"/>
    </row>
    <row r="60" spans="2:14">
      <c r="B60" s="350"/>
      <c r="C60" s="7" t="s">
        <v>176</v>
      </c>
      <c r="D60" s="353"/>
      <c r="G60" s="6"/>
      <c r="L60" s="4"/>
      <c r="M60" s="4"/>
      <c r="N60" s="4"/>
    </row>
    <row r="61" spans="2:14">
      <c r="B61" s="350"/>
      <c r="C61" s="9" t="s">
        <v>126</v>
      </c>
      <c r="D61" s="353"/>
      <c r="G61" s="6"/>
      <c r="L61" s="4"/>
      <c r="M61" s="4"/>
      <c r="N61" s="4"/>
    </row>
    <row r="62" spans="2:14">
      <c r="B62" s="350"/>
      <c r="C62" s="9" t="s">
        <v>123</v>
      </c>
      <c r="D62" s="353"/>
      <c r="G62" s="6"/>
      <c r="L62" s="6"/>
      <c r="M62" s="4"/>
      <c r="N62" s="4"/>
    </row>
    <row r="63" spans="2:14">
      <c r="B63" s="350"/>
      <c r="C63" s="10" t="s">
        <v>151</v>
      </c>
      <c r="D63" s="353"/>
      <c r="G63" s="6"/>
      <c r="J63" s="48"/>
      <c r="L63" s="6"/>
      <c r="M63" s="4"/>
      <c r="N63" s="6"/>
    </row>
    <row r="64" spans="2:14">
      <c r="B64" s="350"/>
      <c r="C64" s="9" t="s">
        <v>114</v>
      </c>
      <c r="D64" s="353"/>
      <c r="G64" s="6"/>
      <c r="J64" s="48"/>
      <c r="L64" s="6"/>
      <c r="M64" s="4"/>
      <c r="N64" s="6"/>
    </row>
    <row r="65" spans="2:14">
      <c r="B65" s="350"/>
      <c r="C65" s="9" t="s">
        <v>110</v>
      </c>
      <c r="D65" s="353"/>
      <c r="J65" s="48"/>
      <c r="L65" s="45"/>
      <c r="M65" s="4"/>
      <c r="N65" s="6"/>
    </row>
    <row r="66" spans="2:14">
      <c r="J66" s="49"/>
      <c r="L66" s="50"/>
      <c r="M66" s="4"/>
      <c r="N66" s="45"/>
    </row>
    <row r="67" spans="2:14">
      <c r="L67" s="6"/>
      <c r="M67" s="4"/>
      <c r="N67" s="50"/>
    </row>
    <row r="68" spans="2:14">
      <c r="L68" s="6"/>
      <c r="M68" s="4"/>
      <c r="N68" s="6"/>
    </row>
    <row r="69" spans="2:14">
      <c r="L69" s="6"/>
      <c r="M69" s="4"/>
      <c r="N69" s="6"/>
    </row>
    <row r="70" spans="2:14">
      <c r="L70" s="45"/>
      <c r="M70" s="4"/>
      <c r="N70" s="6"/>
    </row>
    <row r="71" spans="2:14">
      <c r="L71" s="4"/>
      <c r="M71" s="4"/>
      <c r="N71" s="45"/>
    </row>
    <row r="72" spans="2:14">
      <c r="L72" s="4"/>
      <c r="M72" s="4"/>
      <c r="N72" s="4"/>
    </row>
    <row r="73" spans="2:14">
      <c r="L73" s="4"/>
      <c r="M73" s="4"/>
      <c r="N73" s="4"/>
    </row>
    <row r="74" spans="2:14">
      <c r="L74" s="6"/>
      <c r="M74" s="4"/>
      <c r="N74" s="4"/>
    </row>
    <row r="75" spans="2:14">
      <c r="L75" s="46"/>
      <c r="M75" s="4"/>
      <c r="N75" s="6"/>
    </row>
    <row r="76" spans="2:14">
      <c r="L76" s="6"/>
      <c r="M76" s="4"/>
      <c r="N76" s="46"/>
    </row>
    <row r="77" spans="2:14">
      <c r="L77" s="45"/>
      <c r="M77" s="4"/>
      <c r="N77" s="6"/>
    </row>
    <row r="78" spans="2:14">
      <c r="L78" s="4"/>
      <c r="M78" s="4"/>
      <c r="N78" s="45"/>
    </row>
    <row r="79" spans="2:14">
      <c r="L79" s="4"/>
      <c r="M79" s="4"/>
      <c r="N79" s="4"/>
    </row>
    <row r="80" spans="2:14">
      <c r="L80" s="4"/>
      <c r="M80" s="4"/>
      <c r="N80" s="4"/>
    </row>
    <row r="81" spans="12:14">
      <c r="L81" s="6"/>
      <c r="M81" s="4"/>
      <c r="N81" s="4"/>
    </row>
    <row r="82" spans="12:14">
      <c r="L82" s="6"/>
      <c r="M82" s="4"/>
      <c r="N82" s="6"/>
    </row>
    <row r="83" spans="12:14">
      <c r="L83" s="6"/>
      <c r="M83" s="4"/>
      <c r="N83" s="6"/>
    </row>
    <row r="84" spans="12:14">
      <c r="L84" s="45"/>
      <c r="M84" s="4"/>
      <c r="N84" s="6"/>
    </row>
    <row r="85" spans="12:14">
      <c r="L85" s="4"/>
      <c r="M85" s="4"/>
      <c r="N85" s="45"/>
    </row>
    <row r="86" spans="12:14">
      <c r="L86" s="4"/>
      <c r="M86" s="4"/>
      <c r="N86" s="4"/>
    </row>
    <row r="87" spans="12:14">
      <c r="L87" s="4"/>
      <c r="M87" s="4"/>
      <c r="N87" s="4"/>
    </row>
    <row r="88" spans="12:14">
      <c r="L88" s="6"/>
      <c r="M88" s="4"/>
      <c r="N88" s="4"/>
    </row>
    <row r="89" spans="12:14">
      <c r="L89" s="6"/>
      <c r="M89" s="4"/>
      <c r="N89" s="6"/>
    </row>
    <row r="90" spans="12:14">
      <c r="L90" s="6"/>
      <c r="M90" s="4"/>
      <c r="N90" s="6"/>
    </row>
    <row r="91" spans="12:14">
      <c r="L91" s="45"/>
      <c r="M91" s="4"/>
      <c r="N91" s="6"/>
    </row>
    <row r="92" spans="12:14">
      <c r="L92" s="50"/>
      <c r="M92" s="4"/>
      <c r="N92" s="45"/>
    </row>
    <row r="93" spans="12:14">
      <c r="L93" s="6"/>
      <c r="M93" s="4"/>
      <c r="N93" s="50"/>
    </row>
    <row r="94" spans="12:14">
      <c r="L94" s="6"/>
      <c r="M94" s="4"/>
      <c r="N94" s="6"/>
    </row>
    <row r="95" spans="12:14">
      <c r="L95" s="6"/>
      <c r="M95" s="4"/>
      <c r="N95" s="6"/>
    </row>
    <row r="96" spans="12:14">
      <c r="L96" s="46"/>
      <c r="M96" s="4"/>
      <c r="N96" s="6"/>
    </row>
    <row r="97" spans="12:14" ht="15">
      <c r="L97" s="51"/>
      <c r="M97" s="4"/>
      <c r="N97" s="46"/>
    </row>
    <row r="98" spans="12:14" ht="15">
      <c r="L98" s="4"/>
      <c r="M98" s="4"/>
      <c r="N98" s="51"/>
    </row>
    <row r="99" spans="12:14">
      <c r="L99" s="4"/>
      <c r="M99" s="4"/>
      <c r="N99" s="4"/>
    </row>
    <row r="100" spans="12:14">
      <c r="L100" s="4"/>
      <c r="M100" s="4"/>
      <c r="N100" s="4"/>
    </row>
    <row r="101" spans="12:14">
      <c r="L101" s="4"/>
      <c r="M101" s="4"/>
      <c r="N101" s="4"/>
    </row>
    <row r="102" spans="12:14">
      <c r="L102" s="4"/>
      <c r="M102" s="4"/>
      <c r="N102" s="4"/>
    </row>
    <row r="103" spans="12:14">
      <c r="L103" s="4"/>
      <c r="M103" s="4"/>
      <c r="N103" s="4"/>
    </row>
    <row r="104" spans="12:14">
      <c r="L104" s="4"/>
      <c r="M104" s="4"/>
      <c r="N104" s="4"/>
    </row>
    <row r="105" spans="12:14">
      <c r="L105" s="4"/>
      <c r="M105" s="4"/>
      <c r="N105" s="4"/>
    </row>
    <row r="106" spans="12:14">
      <c r="L106" s="4"/>
      <c r="M106" s="4"/>
      <c r="N106" s="4"/>
    </row>
    <row r="107" spans="12:14">
      <c r="L107" s="4"/>
      <c r="M107" s="4"/>
      <c r="N107" s="4"/>
    </row>
    <row r="108" spans="12:14">
      <c r="L108" s="4"/>
      <c r="M108" s="4"/>
      <c r="N108" s="4"/>
    </row>
    <row r="109" spans="12:14">
      <c r="L109" s="4"/>
      <c r="M109" s="4"/>
      <c r="N109" s="4"/>
    </row>
    <row r="110" spans="12:14">
      <c r="L110" s="4"/>
      <c r="M110" s="4"/>
      <c r="N110" s="4"/>
    </row>
    <row r="111" spans="12:14">
      <c r="L111" s="4"/>
      <c r="M111" s="4"/>
      <c r="N111" s="4"/>
    </row>
    <row r="112" spans="12:14">
      <c r="L112" s="4"/>
      <c r="M112" s="4"/>
      <c r="N112" s="4"/>
    </row>
    <row r="113" spans="12:14">
      <c r="L113" s="4"/>
      <c r="M113" s="4"/>
      <c r="N113" s="4"/>
    </row>
  </sheetData>
  <mergeCells count="28">
    <mergeCell ref="D28:D29"/>
    <mergeCell ref="D30:D31"/>
    <mergeCell ref="D20:D21"/>
    <mergeCell ref="D22:D23"/>
    <mergeCell ref="B41:B65"/>
    <mergeCell ref="D41:D65"/>
    <mergeCell ref="D39:D40"/>
    <mergeCell ref="B28:B29"/>
    <mergeCell ref="B30:B31"/>
    <mergeCell ref="B39:B40"/>
    <mergeCell ref="B36:B38"/>
    <mergeCell ref="B32:B33"/>
    <mergeCell ref="D36:D38"/>
    <mergeCell ref="D34:D35"/>
    <mergeCell ref="B34:B35"/>
    <mergeCell ref="D32:D33"/>
    <mergeCell ref="B20:B21"/>
    <mergeCell ref="B22:B23"/>
    <mergeCell ref="B24:B25"/>
    <mergeCell ref="D24:D25"/>
    <mergeCell ref="B26:B27"/>
    <mergeCell ref="D26:D27"/>
    <mergeCell ref="B1:D1"/>
    <mergeCell ref="B2:D2"/>
    <mergeCell ref="B16:B17"/>
    <mergeCell ref="B18:B19"/>
    <mergeCell ref="D16:D17"/>
    <mergeCell ref="D18:D19"/>
  </mergeCells>
  <phoneticPr fontId="3" type="noConversion"/>
  <pageMargins left="0.70000000000000007" right="0.70000000000000007" top="0.75000000000000011" bottom="0.75000000000000011" header="0.30000000000000004" footer="0.3000000000000000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48576"/>
  <sheetViews>
    <sheetView workbookViewId="0"/>
  </sheetViews>
  <sheetFormatPr defaultRowHeight="12.75" zeroHeight="1"/>
  <cols>
    <col min="1" max="1" width="3.28515625" style="134" customWidth="1"/>
    <col min="2" max="2" width="35.28515625" style="134" customWidth="1"/>
    <col min="3" max="3" width="5.42578125" style="134" customWidth="1"/>
    <col min="4" max="4" width="7.28515625" style="134" customWidth="1"/>
    <col min="5" max="5" width="6.28515625" style="134" customWidth="1"/>
    <col min="6" max="6" width="5.5703125" style="134" customWidth="1"/>
    <col min="7" max="7" width="4.28515625" style="134" customWidth="1"/>
    <col min="8" max="8" width="4.5703125" style="134" customWidth="1"/>
    <col min="9" max="9" width="7.5703125" style="134" customWidth="1"/>
    <col min="10" max="10" width="5.5703125" style="134" customWidth="1"/>
    <col min="11" max="11" width="6" style="134" customWidth="1"/>
    <col min="12" max="12" width="5.7109375" style="134" customWidth="1"/>
    <col min="13" max="13" width="4.42578125" style="134" customWidth="1"/>
    <col min="14" max="14" width="4.85546875" style="134" customWidth="1"/>
    <col min="15" max="15" width="4.42578125" style="134" customWidth="1"/>
    <col min="16" max="16" width="7.28515625" style="134" customWidth="1"/>
  </cols>
  <sheetData>
    <row r="1" spans="1:16"/>
    <row r="2" spans="1:16">
      <c r="A2" s="248" t="s">
        <v>32</v>
      </c>
      <c r="B2" s="248"/>
    </row>
    <row r="3" spans="1:16">
      <c r="A3" s="134" t="s">
        <v>275</v>
      </c>
    </row>
    <row r="4" spans="1:16"/>
    <row r="5" spans="1:16">
      <c r="A5" s="134" t="s">
        <v>265</v>
      </c>
    </row>
    <row r="6" spans="1:16">
      <c r="A6" s="134" t="s">
        <v>266</v>
      </c>
    </row>
    <row r="7" spans="1:16">
      <c r="A7" s="134" t="s">
        <v>267</v>
      </c>
    </row>
    <row r="8" spans="1:16">
      <c r="A8" s="134" t="s">
        <v>268</v>
      </c>
    </row>
    <row r="9" spans="1:16">
      <c r="A9" s="134" t="s">
        <v>269</v>
      </c>
    </row>
    <row r="10" spans="1:16"/>
    <row r="11" spans="1:16"/>
    <row r="12" spans="1:16" ht="12.75" customHeight="1">
      <c r="A12" s="385" t="s">
        <v>0</v>
      </c>
      <c r="B12" s="388" t="s">
        <v>56</v>
      </c>
      <c r="C12" s="174" t="s">
        <v>22</v>
      </c>
      <c r="D12" s="174"/>
      <c r="E12" s="174"/>
      <c r="F12" s="364" t="s">
        <v>53</v>
      </c>
      <c r="G12" s="364" t="s">
        <v>54</v>
      </c>
      <c r="H12" s="364" t="s">
        <v>55</v>
      </c>
      <c r="I12" s="373" t="s">
        <v>24</v>
      </c>
      <c r="J12" s="374"/>
      <c r="K12" s="374"/>
      <c r="L12" s="374"/>
      <c r="M12" s="374"/>
      <c r="N12" s="374"/>
      <c r="O12" s="374"/>
      <c r="P12" s="375"/>
    </row>
    <row r="13" spans="1:16" ht="12.75" customHeight="1">
      <c r="A13" s="386"/>
      <c r="B13" s="389"/>
      <c r="C13" s="376" t="s">
        <v>1</v>
      </c>
      <c r="D13" s="364" t="s">
        <v>51</v>
      </c>
      <c r="E13" s="364" t="s">
        <v>52</v>
      </c>
      <c r="F13" s="365"/>
      <c r="G13" s="365"/>
      <c r="H13" s="365"/>
      <c r="I13" s="364" t="s">
        <v>147</v>
      </c>
      <c r="J13" s="364" t="s">
        <v>181</v>
      </c>
      <c r="K13" s="132" t="s">
        <v>51</v>
      </c>
      <c r="L13" s="132"/>
      <c r="M13" s="132"/>
      <c r="N13" s="132"/>
      <c r="O13" s="132"/>
      <c r="P13" s="364" t="s">
        <v>52</v>
      </c>
    </row>
    <row r="14" spans="1:16" ht="12.75" customHeight="1">
      <c r="A14" s="386"/>
      <c r="B14" s="389"/>
      <c r="C14" s="377"/>
      <c r="D14" s="365"/>
      <c r="E14" s="365"/>
      <c r="F14" s="365"/>
      <c r="G14" s="365"/>
      <c r="H14" s="365"/>
      <c r="I14" s="365"/>
      <c r="J14" s="365"/>
      <c r="K14" s="364" t="s">
        <v>1</v>
      </c>
      <c r="L14" s="132" t="s">
        <v>25</v>
      </c>
      <c r="M14" s="132"/>
      <c r="N14" s="132"/>
      <c r="O14" s="364" t="s">
        <v>23</v>
      </c>
      <c r="P14" s="365"/>
    </row>
    <row r="15" spans="1:16">
      <c r="A15" s="386"/>
      <c r="B15" s="389"/>
      <c r="C15" s="377"/>
      <c r="D15" s="365"/>
      <c r="E15" s="365"/>
      <c r="F15" s="365"/>
      <c r="G15" s="365"/>
      <c r="H15" s="365"/>
      <c r="I15" s="365"/>
      <c r="J15" s="365"/>
      <c r="K15" s="365"/>
      <c r="L15" s="364" t="s">
        <v>145</v>
      </c>
      <c r="M15" s="364" t="s">
        <v>15</v>
      </c>
      <c r="N15" s="364" t="s">
        <v>30</v>
      </c>
      <c r="O15" s="365"/>
      <c r="P15" s="365"/>
    </row>
    <row r="16" spans="1:16" ht="60" customHeight="1">
      <c r="A16" s="387"/>
      <c r="B16" s="390"/>
      <c r="C16" s="378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</row>
    <row r="17" spans="1:16">
      <c r="A17" s="135"/>
      <c r="B17" s="369" t="s">
        <v>21</v>
      </c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1"/>
    </row>
    <row r="18" spans="1:16">
      <c r="A18" s="358" t="s">
        <v>34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0"/>
    </row>
    <row r="19" spans="1:16">
      <c r="A19" s="361" t="s">
        <v>44</v>
      </c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3"/>
    </row>
    <row r="20" spans="1:16">
      <c r="A20" s="190" t="s">
        <v>7</v>
      </c>
      <c r="B20" s="190" t="s">
        <v>5</v>
      </c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6">
      <c r="A21" s="191" t="s">
        <v>60</v>
      </c>
      <c r="B21" s="191" t="s">
        <v>3</v>
      </c>
      <c r="C21" s="191">
        <f>D21+E21</f>
        <v>2</v>
      </c>
      <c r="D21" s="191">
        <v>0.7</v>
      </c>
      <c r="E21" s="191">
        <v>1.3</v>
      </c>
      <c r="F21" s="191"/>
      <c r="G21" s="191" t="s">
        <v>40</v>
      </c>
      <c r="H21" s="191" t="s">
        <v>16</v>
      </c>
      <c r="I21" s="191">
        <f>K21+P21</f>
        <v>50</v>
      </c>
      <c r="J21" s="191"/>
      <c r="K21" s="191">
        <f>L21+O21</f>
        <v>18</v>
      </c>
      <c r="L21" s="191">
        <f>M21+N21</f>
        <v>16</v>
      </c>
      <c r="M21" s="191"/>
      <c r="N21" s="191">
        <v>16</v>
      </c>
      <c r="O21" s="191">
        <v>2</v>
      </c>
      <c r="P21" s="191">
        <v>32</v>
      </c>
    </row>
    <row r="22" spans="1:16">
      <c r="A22" s="191" t="s">
        <v>61</v>
      </c>
      <c r="B22" s="191" t="s">
        <v>273</v>
      </c>
      <c r="C22" s="191">
        <f>D22+E22</f>
        <v>2</v>
      </c>
      <c r="D22" s="191">
        <v>0.7</v>
      </c>
      <c r="E22" s="191">
        <v>1.3</v>
      </c>
      <c r="F22" s="191"/>
      <c r="G22" s="191" t="s">
        <v>40</v>
      </c>
      <c r="H22" s="191" t="s">
        <v>20</v>
      </c>
      <c r="I22" s="191">
        <f>K22+P22</f>
        <v>50</v>
      </c>
      <c r="J22" s="191"/>
      <c r="K22" s="191">
        <f>L22+O22</f>
        <v>16</v>
      </c>
      <c r="L22" s="191">
        <f>M22+N22</f>
        <v>16</v>
      </c>
      <c r="M22" s="191">
        <v>16</v>
      </c>
      <c r="N22" s="191"/>
      <c r="O22" s="191"/>
      <c r="P22" s="191">
        <v>34</v>
      </c>
    </row>
    <row r="23" spans="1:16">
      <c r="A23" s="191" t="s">
        <v>31</v>
      </c>
      <c r="B23" s="191"/>
      <c r="C23" s="191">
        <f>SUM(C21:C22)</f>
        <v>4</v>
      </c>
      <c r="D23" s="191">
        <f>SUM(D21:D22)</f>
        <v>1.4</v>
      </c>
      <c r="E23" s="191">
        <f>SUM(E21:E22)</f>
        <v>2.6</v>
      </c>
      <c r="F23" s="191"/>
      <c r="G23" s="191" t="s">
        <v>29</v>
      </c>
      <c r="H23" s="191" t="s">
        <v>29</v>
      </c>
      <c r="I23" s="191">
        <f>SUM(I21:I22)</f>
        <v>100</v>
      </c>
      <c r="J23" s="191"/>
      <c r="K23" s="191">
        <f t="shared" ref="K23:P23" si="0">SUM(K21:K22)</f>
        <v>34</v>
      </c>
      <c r="L23" s="191">
        <f t="shared" si="0"/>
        <v>32</v>
      </c>
      <c r="M23" s="191">
        <f t="shared" si="0"/>
        <v>16</v>
      </c>
      <c r="N23" s="191">
        <f t="shared" si="0"/>
        <v>16</v>
      </c>
      <c r="O23" s="191">
        <f t="shared" si="0"/>
        <v>2</v>
      </c>
      <c r="P23" s="191">
        <f t="shared" si="0"/>
        <v>66</v>
      </c>
    </row>
    <row r="24" spans="1:16">
      <c r="A24" s="191" t="s">
        <v>183</v>
      </c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5" spans="1:16">
      <c r="A25" s="191" t="s">
        <v>184</v>
      </c>
      <c r="B25" s="191"/>
      <c r="C25" s="191">
        <f>C22</f>
        <v>2</v>
      </c>
      <c r="D25" s="191">
        <f t="shared" ref="D25:E25" si="1">D22</f>
        <v>0.7</v>
      </c>
      <c r="E25" s="191">
        <f t="shared" si="1"/>
        <v>1.3</v>
      </c>
      <c r="F25" s="191"/>
      <c r="G25" s="191" t="s">
        <v>29</v>
      </c>
      <c r="H25" s="191" t="s">
        <v>29</v>
      </c>
      <c r="I25" s="191">
        <f>I22</f>
        <v>50</v>
      </c>
      <c r="J25" s="191"/>
      <c r="K25" s="191">
        <f>K22</f>
        <v>16</v>
      </c>
      <c r="L25" s="191">
        <f t="shared" ref="L25:P25" si="2">L22</f>
        <v>16</v>
      </c>
      <c r="M25" s="191">
        <f t="shared" si="2"/>
        <v>16</v>
      </c>
      <c r="N25" s="191"/>
      <c r="O25" s="191"/>
      <c r="P25" s="191">
        <f t="shared" si="2"/>
        <v>34</v>
      </c>
    </row>
    <row r="26" spans="1:16">
      <c r="A26" s="190" t="s">
        <v>8</v>
      </c>
      <c r="B26" s="190" t="s">
        <v>6</v>
      </c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</row>
    <row r="27" spans="1:16">
      <c r="A27" s="191" t="s">
        <v>4</v>
      </c>
      <c r="B27" s="191" t="s">
        <v>36</v>
      </c>
      <c r="C27" s="192">
        <f>D27+E27</f>
        <v>2</v>
      </c>
      <c r="D27" s="191">
        <v>1</v>
      </c>
      <c r="E27" s="191">
        <v>1</v>
      </c>
      <c r="F27" s="191"/>
      <c r="G27" s="191" t="s">
        <v>40</v>
      </c>
      <c r="H27" s="191" t="s">
        <v>16</v>
      </c>
      <c r="I27" s="191">
        <f>K27+P27</f>
        <v>50</v>
      </c>
      <c r="J27" s="191"/>
      <c r="K27" s="191">
        <f>L27+O27</f>
        <v>25</v>
      </c>
      <c r="L27" s="191">
        <f>M27+N27</f>
        <v>24</v>
      </c>
      <c r="M27" s="191">
        <v>8</v>
      </c>
      <c r="N27" s="191">
        <v>16</v>
      </c>
      <c r="O27" s="191">
        <v>1</v>
      </c>
      <c r="P27" s="191">
        <v>25</v>
      </c>
    </row>
    <row r="28" spans="1:16">
      <c r="A28" s="191" t="s">
        <v>60</v>
      </c>
      <c r="B28" s="191" t="s">
        <v>37</v>
      </c>
      <c r="C28" s="192">
        <f t="shared" ref="C28:C31" si="3">D28+E28</f>
        <v>4</v>
      </c>
      <c r="D28" s="191">
        <v>1.5</v>
      </c>
      <c r="E28" s="191">
        <v>2.5</v>
      </c>
      <c r="F28" s="191"/>
      <c r="G28" s="191" t="s">
        <v>39</v>
      </c>
      <c r="H28" s="191" t="s">
        <v>16</v>
      </c>
      <c r="I28" s="191">
        <f>K28+P28</f>
        <v>107</v>
      </c>
      <c r="J28" s="191"/>
      <c r="K28" s="191">
        <f>L28+O28</f>
        <v>42</v>
      </c>
      <c r="L28" s="191">
        <f>M28+N28</f>
        <v>40</v>
      </c>
      <c r="M28" s="191">
        <v>16</v>
      </c>
      <c r="N28" s="191">
        <v>24</v>
      </c>
      <c r="O28" s="191">
        <v>2</v>
      </c>
      <c r="P28" s="191">
        <v>65</v>
      </c>
    </row>
    <row r="29" spans="1:16">
      <c r="A29" s="191" t="s">
        <v>61</v>
      </c>
      <c r="B29" s="191" t="s">
        <v>191</v>
      </c>
      <c r="C29" s="192">
        <f t="shared" si="3"/>
        <v>4</v>
      </c>
      <c r="D29" s="191">
        <v>1.8</v>
      </c>
      <c r="E29" s="191">
        <v>2.2000000000000002</v>
      </c>
      <c r="F29" s="191"/>
      <c r="G29" s="191" t="s">
        <v>40</v>
      </c>
      <c r="H29" s="191" t="s">
        <v>16</v>
      </c>
      <c r="I29" s="191">
        <f>K29+P29</f>
        <v>101</v>
      </c>
      <c r="J29" s="191"/>
      <c r="K29" s="191">
        <f>L29+O29</f>
        <v>46</v>
      </c>
      <c r="L29" s="191">
        <f>M29+N29</f>
        <v>45</v>
      </c>
      <c r="M29" s="191">
        <v>15</v>
      </c>
      <c r="N29" s="191">
        <v>30</v>
      </c>
      <c r="O29" s="191">
        <v>1</v>
      </c>
      <c r="P29" s="191">
        <v>55</v>
      </c>
    </row>
    <row r="30" spans="1:16">
      <c r="A30" s="191" t="s">
        <v>62</v>
      </c>
      <c r="B30" s="191" t="s">
        <v>38</v>
      </c>
      <c r="C30" s="192">
        <f t="shared" si="3"/>
        <v>3.5</v>
      </c>
      <c r="D30" s="192">
        <v>1.8</v>
      </c>
      <c r="E30" s="192">
        <v>1.7</v>
      </c>
      <c r="F30" s="191"/>
      <c r="G30" s="191" t="s">
        <v>40</v>
      </c>
      <c r="H30" s="191" t="s">
        <v>16</v>
      </c>
      <c r="I30" s="191">
        <f>K30+P30</f>
        <v>91</v>
      </c>
      <c r="J30" s="191"/>
      <c r="K30" s="191">
        <f>L30+O30</f>
        <v>46</v>
      </c>
      <c r="L30" s="191">
        <f>M30+N30</f>
        <v>45</v>
      </c>
      <c r="M30" s="191">
        <v>15</v>
      </c>
      <c r="N30" s="191">
        <v>30</v>
      </c>
      <c r="O30" s="191">
        <v>1</v>
      </c>
      <c r="P30" s="191">
        <v>45</v>
      </c>
    </row>
    <row r="31" spans="1:16">
      <c r="A31" s="191" t="s">
        <v>31</v>
      </c>
      <c r="B31" s="191"/>
      <c r="C31" s="192">
        <f t="shared" si="3"/>
        <v>13.5</v>
      </c>
      <c r="D31" s="191">
        <f>SUM(D27:D30)</f>
        <v>6.1</v>
      </c>
      <c r="E31" s="191">
        <f>SUM(E27:E30)</f>
        <v>7.4</v>
      </c>
      <c r="F31" s="191"/>
      <c r="G31" s="191" t="s">
        <v>29</v>
      </c>
      <c r="H31" s="191" t="s">
        <v>29</v>
      </c>
      <c r="I31" s="191">
        <f t="shared" ref="I31:N31" si="4">SUM(I27:I30)</f>
        <v>349</v>
      </c>
      <c r="J31" s="191"/>
      <c r="K31" s="191">
        <f t="shared" si="4"/>
        <v>159</v>
      </c>
      <c r="L31" s="191">
        <f t="shared" si="4"/>
        <v>154</v>
      </c>
      <c r="M31" s="191">
        <f t="shared" si="4"/>
        <v>54</v>
      </c>
      <c r="N31" s="191">
        <f t="shared" si="4"/>
        <v>100</v>
      </c>
      <c r="O31" s="191">
        <f>SUM(O27:O30)</f>
        <v>5</v>
      </c>
      <c r="P31" s="191">
        <f>SUM(P27:P30)</f>
        <v>190</v>
      </c>
    </row>
    <row r="32" spans="1:16">
      <c r="A32" s="191" t="s">
        <v>183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</row>
    <row r="33" spans="1:16">
      <c r="A33" s="191" t="s">
        <v>184</v>
      </c>
      <c r="B33" s="191"/>
      <c r="C33" s="191"/>
      <c r="D33" s="191"/>
      <c r="E33" s="191"/>
      <c r="F33" s="191"/>
      <c r="G33" s="191" t="s">
        <v>29</v>
      </c>
      <c r="H33" s="191" t="s">
        <v>29</v>
      </c>
      <c r="I33" s="191"/>
      <c r="J33" s="191"/>
      <c r="K33" s="191"/>
      <c r="L33" s="191"/>
      <c r="M33" s="191"/>
      <c r="N33" s="191"/>
      <c r="O33" s="191"/>
      <c r="P33" s="191"/>
    </row>
    <row r="34" spans="1:16">
      <c r="A34" s="190" t="s">
        <v>10</v>
      </c>
      <c r="B34" s="190" t="s">
        <v>9</v>
      </c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</row>
    <row r="35" spans="1:16">
      <c r="A35" s="191" t="s">
        <v>4</v>
      </c>
      <c r="B35" s="191" t="s">
        <v>42</v>
      </c>
      <c r="C35" s="193">
        <f>D35+E35</f>
        <v>4</v>
      </c>
      <c r="D35" s="191">
        <v>1.2</v>
      </c>
      <c r="E35" s="191">
        <v>2.8</v>
      </c>
      <c r="F35" s="191"/>
      <c r="G35" s="191" t="s">
        <v>39</v>
      </c>
      <c r="H35" s="191" t="s">
        <v>16</v>
      </c>
      <c r="I35" s="191">
        <f>K35+P35</f>
        <v>100</v>
      </c>
      <c r="J35" s="191"/>
      <c r="K35" s="191">
        <f>L35+O35</f>
        <v>30</v>
      </c>
      <c r="L35" s="191">
        <f>M35+N35</f>
        <v>28</v>
      </c>
      <c r="M35" s="191">
        <v>12</v>
      </c>
      <c r="N35" s="191">
        <v>16</v>
      </c>
      <c r="O35" s="191">
        <v>2</v>
      </c>
      <c r="P35" s="191">
        <v>70</v>
      </c>
    </row>
    <row r="36" spans="1:16">
      <c r="A36" s="191" t="s">
        <v>60</v>
      </c>
      <c r="B36" s="191" t="s">
        <v>43</v>
      </c>
      <c r="C36" s="193">
        <f>D36+E36</f>
        <v>3.5</v>
      </c>
      <c r="D36" s="191">
        <v>1.1000000000000001</v>
      </c>
      <c r="E36" s="191">
        <v>2.4</v>
      </c>
      <c r="F36" s="191"/>
      <c r="G36" s="191" t="s">
        <v>40</v>
      </c>
      <c r="H36" s="191" t="s">
        <v>16</v>
      </c>
      <c r="I36" s="191">
        <f>K36+P36</f>
        <v>89</v>
      </c>
      <c r="J36" s="191"/>
      <c r="K36" s="191">
        <f>L36+O36</f>
        <v>29</v>
      </c>
      <c r="L36" s="191">
        <f>M36+N36</f>
        <v>28</v>
      </c>
      <c r="M36" s="191">
        <v>12</v>
      </c>
      <c r="N36" s="191">
        <v>16</v>
      </c>
      <c r="O36" s="191">
        <v>1</v>
      </c>
      <c r="P36" s="191">
        <v>60</v>
      </c>
    </row>
    <row r="37" spans="1:16">
      <c r="A37" s="191" t="s">
        <v>61</v>
      </c>
      <c r="B37" s="191" t="s">
        <v>69</v>
      </c>
      <c r="C37" s="193">
        <f t="shared" ref="C37:C38" si="5">D37+E37</f>
        <v>3.5</v>
      </c>
      <c r="D37" s="191">
        <v>1.1000000000000001</v>
      </c>
      <c r="E37" s="191">
        <v>2.4</v>
      </c>
      <c r="F37" s="191"/>
      <c r="G37" s="191" t="s">
        <v>40</v>
      </c>
      <c r="H37" s="191" t="s">
        <v>16</v>
      </c>
      <c r="I37" s="191">
        <v>88</v>
      </c>
      <c r="J37" s="191"/>
      <c r="K37" s="191">
        <v>29</v>
      </c>
      <c r="L37" s="191">
        <v>28</v>
      </c>
      <c r="M37" s="191">
        <v>12</v>
      </c>
      <c r="N37" s="191">
        <v>16</v>
      </c>
      <c r="O37" s="191">
        <v>1</v>
      </c>
      <c r="P37" s="191">
        <v>60</v>
      </c>
    </row>
    <row r="38" spans="1:16">
      <c r="A38" s="191" t="s">
        <v>31</v>
      </c>
      <c r="B38" s="191"/>
      <c r="C38" s="193">
        <f t="shared" si="5"/>
        <v>11</v>
      </c>
      <c r="D38" s="191">
        <f t="shared" ref="D38:E38" si="6">SUM(D35:D37)</f>
        <v>3.4</v>
      </c>
      <c r="E38" s="191">
        <f t="shared" si="6"/>
        <v>7.6</v>
      </c>
      <c r="F38" s="191"/>
      <c r="G38" s="191" t="s">
        <v>29</v>
      </c>
      <c r="H38" s="191" t="s">
        <v>29</v>
      </c>
      <c r="I38" s="191">
        <f>I35+I36+I37</f>
        <v>277</v>
      </c>
      <c r="J38" s="191"/>
      <c r="K38" s="191">
        <f>K35+K36+K37</f>
        <v>88</v>
      </c>
      <c r="L38" s="191">
        <f t="shared" ref="L38:P38" si="7">L35+L36+L37</f>
        <v>84</v>
      </c>
      <c r="M38" s="191">
        <f t="shared" si="7"/>
        <v>36</v>
      </c>
      <c r="N38" s="191">
        <f t="shared" si="7"/>
        <v>48</v>
      </c>
      <c r="O38" s="191">
        <f t="shared" si="7"/>
        <v>4</v>
      </c>
      <c r="P38" s="191">
        <f t="shared" si="7"/>
        <v>190</v>
      </c>
    </row>
    <row r="39" spans="1:16">
      <c r="A39" s="191" t="s">
        <v>183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  <row r="40" spans="1:16">
      <c r="A40" s="191" t="s">
        <v>184</v>
      </c>
      <c r="B40" s="191"/>
      <c r="C40" s="191"/>
      <c r="D40" s="191"/>
      <c r="E40" s="191"/>
      <c r="F40" s="191"/>
      <c r="G40" s="191" t="s">
        <v>29</v>
      </c>
      <c r="H40" s="191" t="s">
        <v>29</v>
      </c>
      <c r="I40" s="191"/>
      <c r="J40" s="191"/>
      <c r="K40" s="191"/>
      <c r="L40" s="191"/>
      <c r="M40" s="191"/>
      <c r="N40" s="191"/>
      <c r="O40" s="191"/>
      <c r="P40" s="191"/>
    </row>
    <row r="41" spans="1:16">
      <c r="A41" s="190" t="s">
        <v>27</v>
      </c>
      <c r="B41" s="190" t="s">
        <v>14</v>
      </c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</row>
    <row r="42" spans="1:16">
      <c r="A42" s="191" t="s">
        <v>4</v>
      </c>
      <c r="B42" s="191" t="s">
        <v>17</v>
      </c>
      <c r="C42" s="191">
        <f>D42+E42</f>
        <v>0.25</v>
      </c>
      <c r="D42" s="191">
        <v>0.25</v>
      </c>
      <c r="E42" s="191"/>
      <c r="F42" s="191"/>
      <c r="G42" s="191" t="s">
        <v>40</v>
      </c>
      <c r="H42" s="191" t="s">
        <v>16</v>
      </c>
      <c r="I42" s="191">
        <f>K42+P42</f>
        <v>2</v>
      </c>
      <c r="J42" s="191"/>
      <c r="K42" s="191">
        <f>L42+O42</f>
        <v>2</v>
      </c>
      <c r="L42" s="191">
        <f>M42+N42</f>
        <v>2</v>
      </c>
      <c r="M42" s="191">
        <v>2</v>
      </c>
      <c r="N42" s="191"/>
      <c r="O42" s="191"/>
      <c r="P42" s="191"/>
    </row>
    <row r="43" spans="1:16">
      <c r="A43" s="191" t="s">
        <v>60</v>
      </c>
      <c r="B43" s="191" t="s">
        <v>41</v>
      </c>
      <c r="C43" s="191">
        <f>D43+E43</f>
        <v>0.25</v>
      </c>
      <c r="D43" s="191">
        <v>0.25</v>
      </c>
      <c r="E43" s="191"/>
      <c r="F43" s="191"/>
      <c r="G43" s="191" t="s">
        <v>40</v>
      </c>
      <c r="H43" s="191" t="s">
        <v>16</v>
      </c>
      <c r="I43" s="191">
        <f>K43+P43</f>
        <v>2</v>
      </c>
      <c r="J43" s="191"/>
      <c r="K43" s="191">
        <f>L43+O43</f>
        <v>2</v>
      </c>
      <c r="L43" s="191">
        <f>M43+N43</f>
        <v>2</v>
      </c>
      <c r="M43" s="191">
        <v>2</v>
      </c>
      <c r="N43" s="191"/>
      <c r="O43" s="191"/>
      <c r="P43" s="191"/>
    </row>
    <row r="44" spans="1:16">
      <c r="A44" s="191" t="s">
        <v>61</v>
      </c>
      <c r="B44" s="191" t="s">
        <v>18</v>
      </c>
      <c r="C44" s="191">
        <f>D44+E44</f>
        <v>0.5</v>
      </c>
      <c r="D44" s="191">
        <v>0.5</v>
      </c>
      <c r="E44" s="191"/>
      <c r="F44" s="191"/>
      <c r="G44" s="191" t="s">
        <v>40</v>
      </c>
      <c r="H44" s="191" t="s">
        <v>16</v>
      </c>
      <c r="I44" s="191">
        <f>K44+P44</f>
        <v>4</v>
      </c>
      <c r="J44" s="191"/>
      <c r="K44" s="191">
        <f>L44+O44</f>
        <v>4</v>
      </c>
      <c r="L44" s="191">
        <f>M44+N44</f>
        <v>4</v>
      </c>
      <c r="M44" s="191">
        <v>4</v>
      </c>
      <c r="N44" s="191"/>
      <c r="O44" s="191"/>
      <c r="P44" s="191"/>
    </row>
    <row r="45" spans="1:16">
      <c r="A45" s="191" t="s">
        <v>62</v>
      </c>
      <c r="B45" s="191" t="s">
        <v>19</v>
      </c>
      <c r="C45" s="191">
        <f>D45+E45</f>
        <v>0.5</v>
      </c>
      <c r="D45" s="191">
        <v>0.5</v>
      </c>
      <c r="E45" s="191"/>
      <c r="F45" s="191"/>
      <c r="G45" s="191" t="s">
        <v>40</v>
      </c>
      <c r="H45" s="191" t="s">
        <v>16</v>
      </c>
      <c r="I45" s="191">
        <f>K45+P45</f>
        <v>4</v>
      </c>
      <c r="J45" s="191"/>
      <c r="K45" s="191">
        <f>L45+O45</f>
        <v>4</v>
      </c>
      <c r="L45" s="191">
        <f>M45+N45</f>
        <v>4</v>
      </c>
      <c r="M45" s="191">
        <v>4</v>
      </c>
      <c r="N45" s="191"/>
      <c r="O45" s="191"/>
      <c r="P45" s="191"/>
    </row>
    <row r="46" spans="1:16">
      <c r="A46" s="191" t="s">
        <v>31</v>
      </c>
      <c r="B46" s="191"/>
      <c r="C46" s="191">
        <f>SUM(C42:C45)</f>
        <v>1.5</v>
      </c>
      <c r="D46" s="191">
        <f>SUM(D42:D45)</f>
        <v>1.5</v>
      </c>
      <c r="E46" s="191">
        <f>SUM(E42:E45)</f>
        <v>0</v>
      </c>
      <c r="F46" s="191"/>
      <c r="G46" s="191" t="s">
        <v>29</v>
      </c>
      <c r="H46" s="191" t="s">
        <v>29</v>
      </c>
      <c r="I46" s="191">
        <f t="shared" ref="I46:P46" si="8">SUM(I42:I45)</f>
        <v>12</v>
      </c>
      <c r="J46" s="191"/>
      <c r="K46" s="191">
        <f t="shared" si="8"/>
        <v>12</v>
      </c>
      <c r="L46" s="191">
        <f t="shared" si="8"/>
        <v>12</v>
      </c>
      <c r="M46" s="191">
        <f t="shared" si="8"/>
        <v>12</v>
      </c>
      <c r="N46" s="191">
        <f t="shared" si="8"/>
        <v>0</v>
      </c>
      <c r="O46" s="191">
        <f t="shared" si="8"/>
        <v>0</v>
      </c>
      <c r="P46" s="191">
        <f t="shared" si="8"/>
        <v>0</v>
      </c>
    </row>
    <row r="47" spans="1:16">
      <c r="A47" s="190" t="s">
        <v>57</v>
      </c>
      <c r="B47" s="190"/>
      <c r="C47" s="194">
        <f>C23+C31+C38+C46</f>
        <v>30</v>
      </c>
      <c r="D47" s="190">
        <f>D23+D31+D38+D46</f>
        <v>12.4</v>
      </c>
      <c r="E47" s="190">
        <f>E23+E31+E38+E46</f>
        <v>17.600000000000001</v>
      </c>
      <c r="F47" s="190"/>
      <c r="G47" s="190" t="s">
        <v>29</v>
      </c>
      <c r="H47" s="190" t="s">
        <v>29</v>
      </c>
      <c r="I47" s="190">
        <f>I23+I31+I38+I46</f>
        <v>738</v>
      </c>
      <c r="J47" s="190"/>
      <c r="K47" s="190">
        <f>K23+K31+K38+K46</f>
        <v>293</v>
      </c>
      <c r="L47" s="190">
        <f t="shared" ref="L47:P47" si="9">L23+L31+L38+L46</f>
        <v>282</v>
      </c>
      <c r="M47" s="190">
        <f t="shared" si="9"/>
        <v>118</v>
      </c>
      <c r="N47" s="190">
        <f t="shared" si="9"/>
        <v>164</v>
      </c>
      <c r="O47" s="190">
        <f t="shared" si="9"/>
        <v>11</v>
      </c>
      <c r="P47" s="190">
        <f t="shared" si="9"/>
        <v>446</v>
      </c>
    </row>
    <row r="48" spans="1:16">
      <c r="A48" s="361" t="s">
        <v>45</v>
      </c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3"/>
    </row>
    <row r="49" spans="1:16">
      <c r="A49" s="190" t="s">
        <v>7</v>
      </c>
      <c r="B49" s="190" t="s">
        <v>5</v>
      </c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</row>
    <row r="50" spans="1:16">
      <c r="A50" s="191" t="s">
        <v>4</v>
      </c>
      <c r="B50" s="191" t="s">
        <v>2</v>
      </c>
      <c r="C50" s="191">
        <f>D50+E50</f>
        <v>2</v>
      </c>
      <c r="D50" s="191">
        <v>1.2</v>
      </c>
      <c r="E50" s="191">
        <v>0.8</v>
      </c>
      <c r="F50" s="191"/>
      <c r="G50" s="191" t="s">
        <v>40</v>
      </c>
      <c r="H50" s="191" t="s">
        <v>20</v>
      </c>
      <c r="I50" s="191">
        <f>K50+P50</f>
        <v>50</v>
      </c>
      <c r="J50" s="191"/>
      <c r="K50" s="191">
        <f>L50+O50</f>
        <v>30</v>
      </c>
      <c r="L50" s="191">
        <f>M50+N50</f>
        <v>30</v>
      </c>
      <c r="M50" s="191"/>
      <c r="N50" s="191">
        <v>30</v>
      </c>
      <c r="O50" s="191"/>
      <c r="P50" s="191">
        <v>20</v>
      </c>
    </row>
    <row r="51" spans="1:16">
      <c r="A51" s="191" t="s">
        <v>62</v>
      </c>
      <c r="B51" s="191" t="s">
        <v>48</v>
      </c>
      <c r="C51" s="191">
        <f t="shared" ref="C51:C52" si="10">D51+E51</f>
        <v>2.5</v>
      </c>
      <c r="D51" s="191">
        <v>0.6</v>
      </c>
      <c r="E51" s="191">
        <v>1.9</v>
      </c>
      <c r="F51" s="191"/>
      <c r="G51" s="191" t="s">
        <v>40</v>
      </c>
      <c r="H51" s="191" t="s">
        <v>16</v>
      </c>
      <c r="I51" s="191">
        <f>K51+P51</f>
        <v>70</v>
      </c>
      <c r="J51" s="191"/>
      <c r="K51" s="191">
        <f>L51+O51</f>
        <v>17</v>
      </c>
      <c r="L51" s="191">
        <f>M51+N51</f>
        <v>16</v>
      </c>
      <c r="M51" s="191">
        <v>8</v>
      </c>
      <c r="N51" s="191">
        <v>8</v>
      </c>
      <c r="O51" s="191">
        <v>1</v>
      </c>
      <c r="P51" s="191">
        <v>53</v>
      </c>
    </row>
    <row r="52" spans="1:16">
      <c r="A52" s="191">
        <v>2</v>
      </c>
      <c r="B52" s="191" t="s">
        <v>274</v>
      </c>
      <c r="C52" s="191">
        <f t="shared" si="10"/>
        <v>3</v>
      </c>
      <c r="D52" s="191">
        <v>0.6</v>
      </c>
      <c r="E52" s="191">
        <v>2.4</v>
      </c>
      <c r="F52" s="191"/>
      <c r="G52" s="191" t="s">
        <v>40</v>
      </c>
      <c r="H52" s="191" t="s">
        <v>20</v>
      </c>
      <c r="I52" s="191">
        <f>K52+P52</f>
        <v>75</v>
      </c>
      <c r="J52" s="191"/>
      <c r="K52" s="191">
        <f>L52+O52</f>
        <v>17</v>
      </c>
      <c r="L52" s="191">
        <f>M52+N52</f>
        <v>16</v>
      </c>
      <c r="M52" s="191">
        <v>16</v>
      </c>
      <c r="N52" s="191"/>
      <c r="O52" s="191">
        <v>1</v>
      </c>
      <c r="P52" s="191">
        <v>58</v>
      </c>
    </row>
    <row r="53" spans="1:16">
      <c r="A53" s="191" t="s">
        <v>31</v>
      </c>
      <c r="B53" s="191"/>
      <c r="C53" s="191">
        <f>SUM(C50:C52)</f>
        <v>7.5</v>
      </c>
      <c r="D53" s="191">
        <f>SUM(D50:D52)</f>
        <v>2.4</v>
      </c>
      <c r="E53" s="191">
        <f>SUM(E50:E52)</f>
        <v>5.0999999999999996</v>
      </c>
      <c r="F53" s="191"/>
      <c r="G53" s="191" t="s">
        <v>29</v>
      </c>
      <c r="H53" s="191" t="s">
        <v>29</v>
      </c>
      <c r="I53" s="191">
        <f>SUM(I50:I52)</f>
        <v>195</v>
      </c>
      <c r="J53" s="191"/>
      <c r="K53" s="191">
        <f t="shared" ref="K53:P53" si="11">SUM(K50:K52)</f>
        <v>64</v>
      </c>
      <c r="L53" s="191">
        <f t="shared" si="11"/>
        <v>62</v>
      </c>
      <c r="M53" s="191">
        <f t="shared" si="11"/>
        <v>24</v>
      </c>
      <c r="N53" s="191">
        <f t="shared" si="11"/>
        <v>38</v>
      </c>
      <c r="O53" s="191">
        <f t="shared" si="11"/>
        <v>2</v>
      </c>
      <c r="P53" s="191">
        <f t="shared" si="11"/>
        <v>131</v>
      </c>
    </row>
    <row r="54" spans="1:16">
      <c r="A54" s="191" t="s">
        <v>183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</row>
    <row r="55" spans="1:16">
      <c r="A55" s="191" t="s">
        <v>184</v>
      </c>
      <c r="B55" s="191"/>
      <c r="C55" s="191">
        <f>C50+C52</f>
        <v>5</v>
      </c>
      <c r="D55" s="191">
        <f>D50+D52</f>
        <v>1.7999999999999998</v>
      </c>
      <c r="E55" s="191">
        <f>E50+E52</f>
        <v>3.2</v>
      </c>
      <c r="F55" s="191"/>
      <c r="G55" s="191" t="s">
        <v>29</v>
      </c>
      <c r="H55" s="191" t="s">
        <v>29</v>
      </c>
      <c r="I55" s="191">
        <f>I50+I52</f>
        <v>125</v>
      </c>
      <c r="J55" s="191"/>
      <c r="K55" s="191">
        <f>K50+K52</f>
        <v>47</v>
      </c>
      <c r="L55" s="191">
        <f t="shared" ref="L55:P55" si="12">L50+L52</f>
        <v>46</v>
      </c>
      <c r="M55" s="191">
        <f t="shared" si="12"/>
        <v>16</v>
      </c>
      <c r="N55" s="191">
        <f t="shared" si="12"/>
        <v>30</v>
      </c>
      <c r="O55" s="191">
        <f t="shared" si="12"/>
        <v>1</v>
      </c>
      <c r="P55" s="191">
        <f t="shared" si="12"/>
        <v>78</v>
      </c>
    </row>
    <row r="56" spans="1:16">
      <c r="A56" s="190" t="s">
        <v>8</v>
      </c>
      <c r="B56" s="190" t="s">
        <v>6</v>
      </c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</row>
    <row r="57" spans="1:16">
      <c r="A57" s="191" t="s">
        <v>4</v>
      </c>
      <c r="B57" s="191" t="s">
        <v>192</v>
      </c>
      <c r="C57" s="191">
        <f>D57+E57</f>
        <v>4</v>
      </c>
      <c r="D57" s="191">
        <v>2</v>
      </c>
      <c r="E57" s="191">
        <v>2</v>
      </c>
      <c r="F57" s="191"/>
      <c r="G57" s="191" t="s">
        <v>39</v>
      </c>
      <c r="H57" s="191" t="s">
        <v>16</v>
      </c>
      <c r="I57" s="191">
        <f>K57+P57</f>
        <v>100</v>
      </c>
      <c r="J57" s="191"/>
      <c r="K57" s="191">
        <f>L57+O57</f>
        <v>50</v>
      </c>
      <c r="L57" s="191">
        <f>M57+N57</f>
        <v>45</v>
      </c>
      <c r="M57" s="191">
        <v>15</v>
      </c>
      <c r="N57" s="191">
        <v>30</v>
      </c>
      <c r="O57" s="191">
        <v>5</v>
      </c>
      <c r="P57" s="191">
        <v>50</v>
      </c>
    </row>
    <row r="58" spans="1:16">
      <c r="A58" s="191" t="s">
        <v>60</v>
      </c>
      <c r="B58" s="191" t="s">
        <v>38</v>
      </c>
      <c r="C58" s="191">
        <f t="shared" ref="C58:C61" si="13">D58+E58</f>
        <v>3.5</v>
      </c>
      <c r="D58" s="191">
        <v>1.8</v>
      </c>
      <c r="E58" s="191">
        <v>1.7</v>
      </c>
      <c r="F58" s="191"/>
      <c r="G58" s="191" t="s">
        <v>40</v>
      </c>
      <c r="H58" s="191" t="s">
        <v>16</v>
      </c>
      <c r="I58" s="191">
        <f>K58+P58</f>
        <v>96</v>
      </c>
      <c r="J58" s="191"/>
      <c r="K58" s="191">
        <f>L58+O58</f>
        <v>46</v>
      </c>
      <c r="L58" s="191">
        <f>M58+N58</f>
        <v>45</v>
      </c>
      <c r="M58" s="191">
        <v>15</v>
      </c>
      <c r="N58" s="191">
        <v>30</v>
      </c>
      <c r="O58" s="191">
        <v>1</v>
      </c>
      <c r="P58" s="191">
        <v>50</v>
      </c>
    </row>
    <row r="59" spans="1:16">
      <c r="A59" s="191" t="s">
        <v>61</v>
      </c>
      <c r="B59" s="191" t="s">
        <v>46</v>
      </c>
      <c r="C59" s="191">
        <f t="shared" si="13"/>
        <v>3.5</v>
      </c>
      <c r="D59" s="191">
        <v>1.2</v>
      </c>
      <c r="E59" s="191">
        <v>2.2999999999999998</v>
      </c>
      <c r="F59" s="191"/>
      <c r="G59" s="191" t="s">
        <v>40</v>
      </c>
      <c r="H59" s="191" t="s">
        <v>16</v>
      </c>
      <c r="I59" s="191">
        <f>K59+P59</f>
        <v>93</v>
      </c>
      <c r="J59" s="191"/>
      <c r="K59" s="191">
        <f>L59+O59</f>
        <v>33</v>
      </c>
      <c r="L59" s="191">
        <f>M59+N59</f>
        <v>32</v>
      </c>
      <c r="M59" s="191">
        <v>12</v>
      </c>
      <c r="N59" s="191">
        <v>20</v>
      </c>
      <c r="O59" s="191">
        <v>1</v>
      </c>
      <c r="P59" s="191">
        <v>60</v>
      </c>
    </row>
    <row r="60" spans="1:16">
      <c r="A60" s="191" t="s">
        <v>62</v>
      </c>
      <c r="B60" s="191" t="s">
        <v>49</v>
      </c>
      <c r="C60" s="191">
        <f t="shared" si="13"/>
        <v>4</v>
      </c>
      <c r="D60" s="191">
        <v>1.3</v>
      </c>
      <c r="E60" s="191">
        <v>2.7</v>
      </c>
      <c r="F60" s="191"/>
      <c r="G60" s="191" t="s">
        <v>39</v>
      </c>
      <c r="H60" s="191" t="s">
        <v>16</v>
      </c>
      <c r="I60" s="191">
        <f>K60+P60</f>
        <v>104</v>
      </c>
      <c r="J60" s="191"/>
      <c r="K60" s="191">
        <f>L60+O60</f>
        <v>34</v>
      </c>
      <c r="L60" s="191">
        <f>M60+N60</f>
        <v>32</v>
      </c>
      <c r="M60" s="191">
        <v>8</v>
      </c>
      <c r="N60" s="191">
        <v>24</v>
      </c>
      <c r="O60" s="191">
        <v>2</v>
      </c>
      <c r="P60" s="191">
        <v>70</v>
      </c>
    </row>
    <row r="61" spans="1:16">
      <c r="A61" s="191" t="s">
        <v>63</v>
      </c>
      <c r="B61" s="191" t="s">
        <v>50</v>
      </c>
      <c r="C61" s="191">
        <f t="shared" si="13"/>
        <v>3.5</v>
      </c>
      <c r="D61" s="191">
        <v>1.3</v>
      </c>
      <c r="E61" s="191">
        <v>2.2000000000000002</v>
      </c>
      <c r="F61" s="191"/>
      <c r="G61" s="191" t="s">
        <v>40</v>
      </c>
      <c r="H61" s="191" t="s">
        <v>16</v>
      </c>
      <c r="I61" s="191">
        <f>K61+P61</f>
        <v>93</v>
      </c>
      <c r="J61" s="191"/>
      <c r="K61" s="191">
        <f>L61+O61</f>
        <v>33</v>
      </c>
      <c r="L61" s="191">
        <f>M61+N61</f>
        <v>32</v>
      </c>
      <c r="M61" s="191">
        <v>8</v>
      </c>
      <c r="N61" s="191">
        <v>24</v>
      </c>
      <c r="O61" s="191">
        <v>1</v>
      </c>
      <c r="P61" s="191">
        <v>60</v>
      </c>
    </row>
    <row r="62" spans="1:16">
      <c r="A62" s="191" t="s">
        <v>31</v>
      </c>
      <c r="B62" s="191"/>
      <c r="C62" s="191">
        <f>SUM(C57:C61)</f>
        <v>18.5</v>
      </c>
      <c r="D62" s="191">
        <f>SUM(D57:D61)</f>
        <v>7.6</v>
      </c>
      <c r="E62" s="191">
        <f>SUM(E57:E61)</f>
        <v>10.899999999999999</v>
      </c>
      <c r="F62" s="191"/>
      <c r="G62" s="191" t="s">
        <v>29</v>
      </c>
      <c r="H62" s="191" t="s">
        <v>29</v>
      </c>
      <c r="I62" s="191">
        <f>SUM(I57:I61)</f>
        <v>486</v>
      </c>
      <c r="J62" s="191"/>
      <c r="K62" s="191">
        <f t="shared" ref="K62:P62" si="14">SUM(K57:K61)</f>
        <v>196</v>
      </c>
      <c r="L62" s="191">
        <f t="shared" si="14"/>
        <v>186</v>
      </c>
      <c r="M62" s="191">
        <f t="shared" si="14"/>
        <v>58</v>
      </c>
      <c r="N62" s="191">
        <f t="shared" si="14"/>
        <v>128</v>
      </c>
      <c r="O62" s="191">
        <f t="shared" si="14"/>
        <v>10</v>
      </c>
      <c r="P62" s="191">
        <f t="shared" si="14"/>
        <v>290</v>
      </c>
    </row>
    <row r="63" spans="1:16">
      <c r="A63" s="191" t="s">
        <v>183</v>
      </c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</row>
    <row r="64" spans="1:16">
      <c r="A64" s="191" t="s">
        <v>184</v>
      </c>
      <c r="B64" s="191"/>
      <c r="C64" s="191"/>
      <c r="D64" s="191"/>
      <c r="E64" s="191"/>
      <c r="F64" s="191"/>
      <c r="G64" s="191" t="s">
        <v>29</v>
      </c>
      <c r="H64" s="191" t="s">
        <v>29</v>
      </c>
      <c r="I64" s="191"/>
      <c r="J64" s="191"/>
      <c r="K64" s="191"/>
      <c r="L64" s="191"/>
      <c r="M64" s="191"/>
      <c r="N64" s="191"/>
      <c r="O64" s="191"/>
      <c r="P64" s="191"/>
    </row>
    <row r="65" spans="1:16">
      <c r="A65" s="190" t="s">
        <v>10</v>
      </c>
      <c r="B65" s="190" t="s">
        <v>9</v>
      </c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</row>
    <row r="66" spans="1:16">
      <c r="A66" s="191" t="s">
        <v>4</v>
      </c>
      <c r="B66" s="191" t="s">
        <v>47</v>
      </c>
      <c r="C66" s="191">
        <f>D66+E66</f>
        <v>4</v>
      </c>
      <c r="D66" s="191">
        <v>2</v>
      </c>
      <c r="E66" s="191">
        <v>2</v>
      </c>
      <c r="F66" s="191"/>
      <c r="G66" s="191" t="s">
        <v>39</v>
      </c>
      <c r="H66" s="191" t="s">
        <v>16</v>
      </c>
      <c r="I66" s="191">
        <f>K66+P66</f>
        <v>100</v>
      </c>
      <c r="J66" s="191"/>
      <c r="K66" s="191">
        <f>L66+O66</f>
        <v>50</v>
      </c>
      <c r="L66" s="191">
        <f>M66+N66</f>
        <v>28</v>
      </c>
      <c r="M66" s="191">
        <v>12</v>
      </c>
      <c r="N66" s="191">
        <v>16</v>
      </c>
      <c r="O66" s="191">
        <f>50-L66</f>
        <v>22</v>
      </c>
      <c r="P66" s="191">
        <v>50</v>
      </c>
    </row>
    <row r="67" spans="1:16">
      <c r="A67" s="191" t="s">
        <v>31</v>
      </c>
      <c r="B67" s="191"/>
      <c r="C67" s="191">
        <f>SUM(C66)</f>
        <v>4</v>
      </c>
      <c r="D67" s="191">
        <f>SUM(D66)</f>
        <v>2</v>
      </c>
      <c r="E67" s="191">
        <f>SUM(E66)</f>
        <v>2</v>
      </c>
      <c r="F67" s="191"/>
      <c r="G67" s="191" t="s">
        <v>29</v>
      </c>
      <c r="H67" s="191" t="s">
        <v>29</v>
      </c>
      <c r="I67" s="191">
        <f>SUM(I66)</f>
        <v>100</v>
      </c>
      <c r="J67" s="191"/>
      <c r="K67" s="191">
        <f t="shared" ref="K67:P67" si="15">SUM(K66)</f>
        <v>50</v>
      </c>
      <c r="L67" s="191">
        <f t="shared" si="15"/>
        <v>28</v>
      </c>
      <c r="M67" s="191">
        <f t="shared" si="15"/>
        <v>12</v>
      </c>
      <c r="N67" s="191">
        <f t="shared" si="15"/>
        <v>16</v>
      </c>
      <c r="O67" s="191">
        <f t="shared" si="15"/>
        <v>22</v>
      </c>
      <c r="P67" s="191">
        <f t="shared" si="15"/>
        <v>50</v>
      </c>
    </row>
    <row r="68" spans="1:16">
      <c r="A68" s="191" t="s">
        <v>183</v>
      </c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</row>
    <row r="69" spans="1:16">
      <c r="A69" s="191" t="s">
        <v>184</v>
      </c>
      <c r="B69" s="191"/>
      <c r="C69" s="191"/>
      <c r="D69" s="191"/>
      <c r="E69" s="191"/>
      <c r="F69" s="191"/>
      <c r="G69" s="191" t="s">
        <v>29</v>
      </c>
      <c r="H69" s="191" t="s">
        <v>29</v>
      </c>
      <c r="I69" s="191"/>
      <c r="J69" s="191"/>
      <c r="K69" s="191"/>
      <c r="L69" s="191"/>
      <c r="M69" s="191"/>
      <c r="N69" s="191"/>
      <c r="O69" s="191"/>
      <c r="P69" s="191"/>
    </row>
    <row r="70" spans="1:16">
      <c r="A70" s="190" t="s">
        <v>58</v>
      </c>
      <c r="B70" s="190"/>
      <c r="C70" s="190">
        <f>C53+C62+C67</f>
        <v>30</v>
      </c>
      <c r="D70" s="190">
        <f>D53+D62+D67</f>
        <v>12</v>
      </c>
      <c r="E70" s="190">
        <f>E53+E62+E67</f>
        <v>18</v>
      </c>
      <c r="F70" s="190"/>
      <c r="G70" s="190" t="s">
        <v>29</v>
      </c>
      <c r="H70" s="190" t="s">
        <v>29</v>
      </c>
      <c r="I70" s="190">
        <f>K70+P70</f>
        <v>747</v>
      </c>
      <c r="J70" s="190"/>
      <c r="K70" s="190">
        <f>M70+N70</f>
        <v>276</v>
      </c>
      <c r="L70" s="190">
        <f>M70+N70</f>
        <v>276</v>
      </c>
      <c r="M70" s="190">
        <f>M53+M62+M67</f>
        <v>94</v>
      </c>
      <c r="N70" s="190">
        <f>N53+N62+N67</f>
        <v>182</v>
      </c>
      <c r="O70" s="190">
        <f>O53+O62+O67</f>
        <v>34</v>
      </c>
      <c r="P70" s="190">
        <f>P53+P62+P67</f>
        <v>471</v>
      </c>
    </row>
    <row r="71" spans="1:16">
      <c r="A71" s="190" t="s">
        <v>59</v>
      </c>
      <c r="B71" s="190"/>
      <c r="C71" s="190">
        <f>C47+C70</f>
        <v>60</v>
      </c>
      <c r="D71" s="190">
        <f>D47+D70</f>
        <v>24.4</v>
      </c>
      <c r="E71" s="190">
        <f>E47+E70</f>
        <v>35.6</v>
      </c>
      <c r="F71" s="190">
        <f>F47+F70</f>
        <v>0</v>
      </c>
      <c r="G71" s="190" t="s">
        <v>29</v>
      </c>
      <c r="H71" s="190" t="s">
        <v>29</v>
      </c>
      <c r="I71" s="190">
        <f>K71+P71</f>
        <v>1520</v>
      </c>
      <c r="J71" s="190"/>
      <c r="K71" s="190">
        <f>L71+O71</f>
        <v>603</v>
      </c>
      <c r="L71" s="190">
        <f>M71+N71</f>
        <v>558</v>
      </c>
      <c r="M71" s="190">
        <f>M47+M70</f>
        <v>212</v>
      </c>
      <c r="N71" s="190">
        <f>N47+N70</f>
        <v>346</v>
      </c>
      <c r="O71" s="190">
        <f>O47+O70</f>
        <v>45</v>
      </c>
      <c r="P71" s="190">
        <f>P47+P70</f>
        <v>917</v>
      </c>
    </row>
    <row r="72" spans="1:16">
      <c r="A72" s="361" t="s">
        <v>64</v>
      </c>
      <c r="B72" s="362"/>
      <c r="C72" s="362"/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3"/>
    </row>
    <row r="73" spans="1:16">
      <c r="A73" s="361" t="s">
        <v>65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3"/>
    </row>
    <row r="74" spans="1:16">
      <c r="A74" s="190" t="s">
        <v>7</v>
      </c>
      <c r="B74" s="190" t="s">
        <v>5</v>
      </c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</row>
    <row r="75" spans="1:16">
      <c r="A75" s="191" t="s">
        <v>4</v>
      </c>
      <c r="B75" s="191" t="s">
        <v>2</v>
      </c>
      <c r="C75" s="191">
        <f>D75+E75</f>
        <v>2</v>
      </c>
      <c r="D75" s="191">
        <v>1.2</v>
      </c>
      <c r="E75" s="191">
        <v>0.8</v>
      </c>
      <c r="F75" s="191"/>
      <c r="G75" s="191" t="s">
        <v>40</v>
      </c>
      <c r="H75" s="191" t="s">
        <v>20</v>
      </c>
      <c r="I75" s="191">
        <f>K75+P75</f>
        <v>50</v>
      </c>
      <c r="J75" s="191"/>
      <c r="K75" s="191">
        <f>L75+O75</f>
        <v>30</v>
      </c>
      <c r="L75" s="191">
        <f>M75+N75</f>
        <v>30</v>
      </c>
      <c r="M75" s="191"/>
      <c r="N75" s="191">
        <v>30</v>
      </c>
      <c r="O75" s="191"/>
      <c r="P75" s="191">
        <v>20</v>
      </c>
    </row>
    <row r="76" spans="1:16">
      <c r="A76" s="191" t="s">
        <v>31</v>
      </c>
      <c r="B76" s="191"/>
      <c r="C76" s="191">
        <f>C75</f>
        <v>2</v>
      </c>
      <c r="D76" s="191">
        <f t="shared" ref="D76:P76" si="16">D75</f>
        <v>1.2</v>
      </c>
      <c r="E76" s="191">
        <f t="shared" si="16"/>
        <v>0.8</v>
      </c>
      <c r="F76" s="191"/>
      <c r="G76" s="191" t="str">
        <f t="shared" si="16"/>
        <v>Z</v>
      </c>
      <c r="H76" s="191" t="str">
        <f t="shared" si="16"/>
        <v>f</v>
      </c>
      <c r="I76" s="191">
        <f t="shared" si="16"/>
        <v>50</v>
      </c>
      <c r="J76" s="191"/>
      <c r="K76" s="191">
        <f t="shared" si="16"/>
        <v>30</v>
      </c>
      <c r="L76" s="191">
        <f t="shared" si="16"/>
        <v>30</v>
      </c>
      <c r="M76" s="191"/>
      <c r="N76" s="191">
        <f t="shared" si="16"/>
        <v>30</v>
      </c>
      <c r="O76" s="191"/>
      <c r="P76" s="191">
        <f t="shared" si="16"/>
        <v>20</v>
      </c>
    </row>
    <row r="77" spans="1:16">
      <c r="A77" s="191" t="s">
        <v>183</v>
      </c>
      <c r="B77" s="191"/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</row>
    <row r="78" spans="1:16">
      <c r="A78" s="191" t="s">
        <v>184</v>
      </c>
      <c r="B78" s="191"/>
      <c r="C78" s="191">
        <f>C75</f>
        <v>2</v>
      </c>
      <c r="D78" s="191">
        <f>D75</f>
        <v>1.2</v>
      </c>
      <c r="E78" s="191">
        <f>E75</f>
        <v>0.8</v>
      </c>
      <c r="F78" s="191"/>
      <c r="G78" s="191" t="s">
        <v>29</v>
      </c>
      <c r="H78" s="191" t="s">
        <v>29</v>
      </c>
      <c r="I78" s="191">
        <f t="shared" ref="I78:P78" si="17">I75</f>
        <v>50</v>
      </c>
      <c r="J78" s="191"/>
      <c r="K78" s="191">
        <f t="shared" si="17"/>
        <v>30</v>
      </c>
      <c r="L78" s="191">
        <f t="shared" si="17"/>
        <v>30</v>
      </c>
      <c r="M78" s="191">
        <f t="shared" si="17"/>
        <v>0</v>
      </c>
      <c r="N78" s="191">
        <f t="shared" si="17"/>
        <v>30</v>
      </c>
      <c r="O78" s="191"/>
      <c r="P78" s="191">
        <f t="shared" si="17"/>
        <v>20</v>
      </c>
    </row>
    <row r="79" spans="1:16">
      <c r="A79" s="190" t="s">
        <v>8</v>
      </c>
      <c r="B79" s="190" t="s">
        <v>6</v>
      </c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</row>
    <row r="80" spans="1:16">
      <c r="A80" s="191" t="s">
        <v>4</v>
      </c>
      <c r="B80" s="191" t="s">
        <v>66</v>
      </c>
      <c r="C80" s="191">
        <v>5</v>
      </c>
      <c r="D80" s="191">
        <v>2.5</v>
      </c>
      <c r="E80" s="191">
        <v>2.5</v>
      </c>
      <c r="F80" s="191"/>
      <c r="G80" s="191" t="s">
        <v>40</v>
      </c>
      <c r="H80" s="191" t="s">
        <v>16</v>
      </c>
      <c r="I80" s="191">
        <f>K80+P80</f>
        <v>128</v>
      </c>
      <c r="J80" s="191"/>
      <c r="K80" s="191">
        <f>L80+O80</f>
        <v>63</v>
      </c>
      <c r="L80" s="191">
        <f>M80+N80</f>
        <v>60</v>
      </c>
      <c r="M80" s="191">
        <v>30</v>
      </c>
      <c r="N80" s="191">
        <v>30</v>
      </c>
      <c r="O80" s="191">
        <v>3</v>
      </c>
      <c r="P80" s="191">
        <v>65</v>
      </c>
    </row>
    <row r="81" spans="1:16">
      <c r="A81" s="191" t="s">
        <v>31</v>
      </c>
      <c r="B81" s="191"/>
      <c r="C81" s="191">
        <f>C80</f>
        <v>5</v>
      </c>
      <c r="D81" s="191">
        <f>D80</f>
        <v>2.5</v>
      </c>
      <c r="E81" s="191">
        <f>E80</f>
        <v>2.5</v>
      </c>
      <c r="F81" s="191"/>
      <c r="G81" s="191" t="s">
        <v>29</v>
      </c>
      <c r="H81" s="191" t="s">
        <v>29</v>
      </c>
      <c r="I81" s="191">
        <f t="shared" ref="I81:P81" si="18">I80</f>
        <v>128</v>
      </c>
      <c r="J81" s="191"/>
      <c r="K81" s="191">
        <f t="shared" si="18"/>
        <v>63</v>
      </c>
      <c r="L81" s="191">
        <f t="shared" si="18"/>
        <v>60</v>
      </c>
      <c r="M81" s="191">
        <f t="shared" si="18"/>
        <v>30</v>
      </c>
      <c r="N81" s="191">
        <f t="shared" si="18"/>
        <v>30</v>
      </c>
      <c r="O81" s="191">
        <f t="shared" si="18"/>
        <v>3</v>
      </c>
      <c r="P81" s="191">
        <f t="shared" si="18"/>
        <v>65</v>
      </c>
    </row>
    <row r="82" spans="1:16">
      <c r="A82" s="191" t="s">
        <v>183</v>
      </c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</row>
    <row r="83" spans="1:16">
      <c r="A83" s="191" t="s">
        <v>184</v>
      </c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</row>
    <row r="84" spans="1:16">
      <c r="A84" s="190" t="s">
        <v>10</v>
      </c>
      <c r="B84" s="190" t="s">
        <v>9</v>
      </c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</row>
    <row r="85" spans="1:16">
      <c r="A85" s="191" t="s">
        <v>4</v>
      </c>
      <c r="B85" s="191" t="s">
        <v>67</v>
      </c>
      <c r="C85" s="191">
        <f>D85+E85</f>
        <v>4</v>
      </c>
      <c r="D85" s="191">
        <v>1</v>
      </c>
      <c r="E85" s="191">
        <v>3</v>
      </c>
      <c r="F85" s="191"/>
      <c r="G85" s="191" t="s">
        <v>39</v>
      </c>
      <c r="H85" s="191" t="s">
        <v>16</v>
      </c>
      <c r="I85" s="191">
        <f>K85+P85</f>
        <v>101</v>
      </c>
      <c r="J85" s="191"/>
      <c r="K85" s="191">
        <f>L85+O85</f>
        <v>26</v>
      </c>
      <c r="L85" s="191">
        <f>M85+N85</f>
        <v>24</v>
      </c>
      <c r="M85" s="191">
        <v>8</v>
      </c>
      <c r="N85" s="191">
        <v>16</v>
      </c>
      <c r="O85" s="191">
        <v>2</v>
      </c>
      <c r="P85" s="191">
        <v>75</v>
      </c>
    </row>
    <row r="86" spans="1:16">
      <c r="A86" s="191" t="s">
        <v>60</v>
      </c>
      <c r="B86" s="191" t="s">
        <v>68</v>
      </c>
      <c r="C86" s="191">
        <f t="shared" ref="C86:C89" si="19">D86+E86</f>
        <v>3.5</v>
      </c>
      <c r="D86" s="191">
        <v>1</v>
      </c>
      <c r="E86" s="191">
        <v>2.5</v>
      </c>
      <c r="F86" s="191"/>
      <c r="G86" s="191" t="s">
        <v>40</v>
      </c>
      <c r="H86" s="191" t="s">
        <v>16</v>
      </c>
      <c r="I86" s="191">
        <f>K86+P86</f>
        <v>88</v>
      </c>
      <c r="J86" s="191"/>
      <c r="K86" s="191">
        <f>L86+O86</f>
        <v>25</v>
      </c>
      <c r="L86" s="191">
        <f>M86+N86</f>
        <v>24</v>
      </c>
      <c r="M86" s="191">
        <v>8</v>
      </c>
      <c r="N86" s="191">
        <v>16</v>
      </c>
      <c r="O86" s="191">
        <v>1</v>
      </c>
      <c r="P86" s="191">
        <v>63</v>
      </c>
    </row>
    <row r="87" spans="1:16">
      <c r="A87" s="191" t="s">
        <v>62</v>
      </c>
      <c r="B87" s="191" t="s">
        <v>70</v>
      </c>
      <c r="C87" s="191">
        <f t="shared" si="19"/>
        <v>4</v>
      </c>
      <c r="D87" s="191">
        <v>1.2</v>
      </c>
      <c r="E87" s="191">
        <v>2.8</v>
      </c>
      <c r="F87" s="191"/>
      <c r="G87" s="191" t="s">
        <v>39</v>
      </c>
      <c r="H87" s="191" t="s">
        <v>16</v>
      </c>
      <c r="I87" s="191">
        <f>K87+P87</f>
        <v>100</v>
      </c>
      <c r="J87" s="191"/>
      <c r="K87" s="191">
        <f>L87+O87</f>
        <v>30</v>
      </c>
      <c r="L87" s="191">
        <f>M87+N87</f>
        <v>28</v>
      </c>
      <c r="M87" s="191">
        <v>12</v>
      </c>
      <c r="N87" s="191">
        <v>16</v>
      </c>
      <c r="O87" s="191">
        <v>2</v>
      </c>
      <c r="P87" s="191">
        <v>70</v>
      </c>
    </row>
    <row r="88" spans="1:16">
      <c r="A88" s="195" t="s">
        <v>63</v>
      </c>
      <c r="B88" s="196" t="s">
        <v>82</v>
      </c>
      <c r="C88" s="191">
        <f t="shared" si="19"/>
        <v>2</v>
      </c>
      <c r="D88" s="192">
        <v>1.1000000000000001</v>
      </c>
      <c r="E88" s="191">
        <v>0.9</v>
      </c>
      <c r="F88" s="191"/>
      <c r="G88" s="191"/>
      <c r="H88" s="191"/>
      <c r="I88" s="191">
        <f>K88+P88</f>
        <v>54</v>
      </c>
      <c r="J88" s="191"/>
      <c r="K88" s="191">
        <f>L88+O88</f>
        <v>29</v>
      </c>
      <c r="L88" s="191">
        <v>28</v>
      </c>
      <c r="M88" s="191">
        <v>28</v>
      </c>
      <c r="N88" s="191"/>
      <c r="O88" s="191">
        <v>1</v>
      </c>
      <c r="P88" s="191">
        <v>25</v>
      </c>
    </row>
    <row r="89" spans="1:16">
      <c r="A89" s="191" t="s">
        <v>132</v>
      </c>
      <c r="B89" s="191" t="s">
        <v>71</v>
      </c>
      <c r="C89" s="191">
        <f t="shared" si="19"/>
        <v>3.5</v>
      </c>
      <c r="D89" s="191">
        <v>1</v>
      </c>
      <c r="E89" s="191">
        <v>2.5</v>
      </c>
      <c r="F89" s="191"/>
      <c r="G89" s="191" t="s">
        <v>40</v>
      </c>
      <c r="H89" s="191" t="s">
        <v>16</v>
      </c>
      <c r="I89" s="191">
        <f>K89+P89</f>
        <v>88</v>
      </c>
      <c r="J89" s="191"/>
      <c r="K89" s="191">
        <f>L89+O89</f>
        <v>25</v>
      </c>
      <c r="L89" s="191">
        <f>M89+N89</f>
        <v>24</v>
      </c>
      <c r="M89" s="191">
        <v>8</v>
      </c>
      <c r="N89" s="191">
        <v>16</v>
      </c>
      <c r="O89" s="191">
        <v>1</v>
      </c>
      <c r="P89" s="191">
        <v>63</v>
      </c>
    </row>
    <row r="90" spans="1:16">
      <c r="A90" s="191" t="s">
        <v>31</v>
      </c>
      <c r="B90" s="191"/>
      <c r="C90" s="191">
        <f>SUM(C85:C89)</f>
        <v>17</v>
      </c>
      <c r="D90" s="191">
        <f>SUM(D85:D89)</f>
        <v>5.3000000000000007</v>
      </c>
      <c r="E90" s="191">
        <f>SUM(E85:E89)</f>
        <v>11.700000000000001</v>
      </c>
      <c r="F90" s="191"/>
      <c r="G90" s="191" t="s">
        <v>29</v>
      </c>
      <c r="H90" s="191" t="s">
        <v>29</v>
      </c>
      <c r="I90" s="191">
        <f t="shared" ref="I90:P90" si="20">SUM(I85:I89)</f>
        <v>431</v>
      </c>
      <c r="J90" s="191"/>
      <c r="K90" s="191">
        <f t="shared" si="20"/>
        <v>135</v>
      </c>
      <c r="L90" s="191">
        <f t="shared" si="20"/>
        <v>128</v>
      </c>
      <c r="M90" s="191">
        <f t="shared" si="20"/>
        <v>64</v>
      </c>
      <c r="N90" s="191">
        <f t="shared" si="20"/>
        <v>64</v>
      </c>
      <c r="O90" s="191">
        <f t="shared" si="20"/>
        <v>7</v>
      </c>
      <c r="P90" s="191">
        <f t="shared" si="20"/>
        <v>296</v>
      </c>
    </row>
    <row r="91" spans="1:16">
      <c r="A91" s="191" t="s">
        <v>183</v>
      </c>
      <c r="B91" s="191"/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</row>
    <row r="92" spans="1:16">
      <c r="A92" s="191" t="s">
        <v>184</v>
      </c>
      <c r="B92" s="191"/>
      <c r="C92" s="191"/>
      <c r="D92" s="191"/>
      <c r="E92" s="191"/>
      <c r="F92" s="191"/>
      <c r="G92" s="191" t="s">
        <v>29</v>
      </c>
      <c r="H92" s="191" t="s">
        <v>29</v>
      </c>
      <c r="I92" s="191"/>
      <c r="J92" s="191"/>
      <c r="K92" s="191"/>
      <c r="L92" s="191"/>
      <c r="M92" s="191"/>
      <c r="N92" s="191"/>
      <c r="O92" s="191"/>
      <c r="P92" s="191"/>
    </row>
    <row r="93" spans="1:16">
      <c r="A93" s="190" t="s">
        <v>11</v>
      </c>
      <c r="B93" s="190" t="s">
        <v>12</v>
      </c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</row>
    <row r="94" spans="1:16">
      <c r="A94" s="191" t="s">
        <v>4</v>
      </c>
      <c r="B94" s="191" t="s">
        <v>76</v>
      </c>
      <c r="C94" s="191">
        <f>D94+E94</f>
        <v>3</v>
      </c>
      <c r="D94" s="191">
        <v>0.7</v>
      </c>
      <c r="E94" s="191">
        <v>2.2999999999999998</v>
      </c>
      <c r="F94" s="191"/>
      <c r="G94" s="191" t="s">
        <v>40</v>
      </c>
      <c r="H94" s="191" t="s">
        <v>20</v>
      </c>
      <c r="I94" s="191">
        <f>K94+P94</f>
        <v>75</v>
      </c>
      <c r="J94" s="191"/>
      <c r="K94" s="191">
        <f>L94+O94</f>
        <v>17</v>
      </c>
      <c r="L94" s="191">
        <f>M94+N94</f>
        <v>16</v>
      </c>
      <c r="M94" s="191">
        <v>8</v>
      </c>
      <c r="N94" s="191">
        <v>8</v>
      </c>
      <c r="O94" s="191">
        <v>1</v>
      </c>
      <c r="P94" s="191">
        <v>58</v>
      </c>
    </row>
    <row r="95" spans="1:16">
      <c r="A95" s="191" t="s">
        <v>60</v>
      </c>
      <c r="B95" s="191" t="s">
        <v>97</v>
      </c>
      <c r="C95" s="191">
        <f>D95+E95</f>
        <v>3</v>
      </c>
      <c r="D95" s="191">
        <v>0.7</v>
      </c>
      <c r="E95" s="191">
        <v>2.2999999999999998</v>
      </c>
      <c r="F95" s="191"/>
      <c r="G95" s="191" t="s">
        <v>40</v>
      </c>
      <c r="H95" s="191" t="s">
        <v>20</v>
      </c>
      <c r="I95" s="191">
        <f>K95+P95</f>
        <v>75</v>
      </c>
      <c r="J95" s="191"/>
      <c r="K95" s="191">
        <f>L95+O95</f>
        <v>17</v>
      </c>
      <c r="L95" s="191">
        <f>M95+N95</f>
        <v>16</v>
      </c>
      <c r="M95" s="191">
        <v>8</v>
      </c>
      <c r="N95" s="191">
        <v>8</v>
      </c>
      <c r="O95" s="191">
        <v>1</v>
      </c>
      <c r="P95" s="191">
        <v>58</v>
      </c>
    </row>
    <row r="96" spans="1:16">
      <c r="A96" s="191" t="s">
        <v>31</v>
      </c>
      <c r="B96" s="191"/>
      <c r="C96" s="191">
        <f>SUM(C94:C95)</f>
        <v>6</v>
      </c>
      <c r="D96" s="191">
        <f>SUM(D94:D95)</f>
        <v>1.4</v>
      </c>
      <c r="E96" s="191">
        <f>SUM(E94:E95)</f>
        <v>4.5999999999999996</v>
      </c>
      <c r="F96" s="191"/>
      <c r="G96" s="191" t="s">
        <v>29</v>
      </c>
      <c r="H96" s="191" t="s">
        <v>29</v>
      </c>
      <c r="I96" s="191">
        <f>SUM(I94:I95)</f>
        <v>150</v>
      </c>
      <c r="J96" s="191"/>
      <c r="K96" s="191">
        <f t="shared" ref="K96:P96" si="21">SUM(K94:K95)</f>
        <v>34</v>
      </c>
      <c r="L96" s="191">
        <f t="shared" si="21"/>
        <v>32</v>
      </c>
      <c r="M96" s="191">
        <f t="shared" si="21"/>
        <v>16</v>
      </c>
      <c r="N96" s="191">
        <f t="shared" si="21"/>
        <v>16</v>
      </c>
      <c r="O96" s="191">
        <f t="shared" si="21"/>
        <v>2</v>
      </c>
      <c r="P96" s="191">
        <f t="shared" si="21"/>
        <v>116</v>
      </c>
    </row>
    <row r="97" spans="1:16">
      <c r="A97" s="191" t="s">
        <v>183</v>
      </c>
      <c r="B97" s="191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</row>
    <row r="98" spans="1:16">
      <c r="A98" s="191" t="s">
        <v>184</v>
      </c>
      <c r="B98" s="191"/>
      <c r="C98" s="191">
        <f>C94+C95</f>
        <v>6</v>
      </c>
      <c r="D98" s="191">
        <f>D94+D95</f>
        <v>1.4</v>
      </c>
      <c r="E98" s="191">
        <f>E94+E95</f>
        <v>4.5999999999999996</v>
      </c>
      <c r="F98" s="191"/>
      <c r="G98" s="191" t="s">
        <v>29</v>
      </c>
      <c r="H98" s="191" t="s">
        <v>29</v>
      </c>
      <c r="I98" s="191">
        <f>I94+I95</f>
        <v>150</v>
      </c>
      <c r="J98" s="191"/>
      <c r="K98" s="191">
        <f t="shared" ref="K98:P98" si="22">K94+K95</f>
        <v>34</v>
      </c>
      <c r="L98" s="191">
        <f t="shared" si="22"/>
        <v>32</v>
      </c>
      <c r="M98" s="191">
        <f t="shared" si="22"/>
        <v>16</v>
      </c>
      <c r="N98" s="191">
        <f t="shared" si="22"/>
        <v>16</v>
      </c>
      <c r="O98" s="191">
        <f t="shared" si="22"/>
        <v>2</v>
      </c>
      <c r="P98" s="191">
        <f t="shared" si="22"/>
        <v>116</v>
      </c>
    </row>
    <row r="99" spans="1:16">
      <c r="A99" s="190" t="s">
        <v>129</v>
      </c>
      <c r="B99" s="190"/>
      <c r="C99" s="190">
        <f>C76+C81+C90+C96</f>
        <v>30</v>
      </c>
      <c r="D99" s="190">
        <f>D76+D81+D90+D96</f>
        <v>10.4</v>
      </c>
      <c r="E99" s="190">
        <f>E76+E81+E90+E96</f>
        <v>19.600000000000001</v>
      </c>
      <c r="F99" s="190"/>
      <c r="G99" s="190" t="s">
        <v>29</v>
      </c>
      <c r="H99" s="190" t="s">
        <v>29</v>
      </c>
      <c r="I99" s="190">
        <f>I76+I81+I90+I96</f>
        <v>759</v>
      </c>
      <c r="J99" s="190"/>
      <c r="K99" s="190">
        <f t="shared" ref="K99:P99" si="23">K76+K81+K90+K96</f>
        <v>262</v>
      </c>
      <c r="L99" s="190">
        <f t="shared" si="23"/>
        <v>250</v>
      </c>
      <c r="M99" s="190">
        <f t="shared" si="23"/>
        <v>110</v>
      </c>
      <c r="N99" s="190">
        <f t="shared" si="23"/>
        <v>140</v>
      </c>
      <c r="O99" s="190">
        <f t="shared" si="23"/>
        <v>12</v>
      </c>
      <c r="P99" s="190">
        <f t="shared" si="23"/>
        <v>497</v>
      </c>
    </row>
    <row r="100" spans="1:16">
      <c r="A100" s="361" t="s">
        <v>130</v>
      </c>
      <c r="B100" s="362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3"/>
    </row>
    <row r="101" spans="1:16">
      <c r="A101" s="190" t="s">
        <v>7</v>
      </c>
      <c r="B101" s="190" t="s">
        <v>5</v>
      </c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</row>
    <row r="102" spans="1:16">
      <c r="A102" s="191" t="s">
        <v>4</v>
      </c>
      <c r="B102" s="191" t="s">
        <v>2</v>
      </c>
      <c r="C102" s="191">
        <f>D102+E102</f>
        <v>2</v>
      </c>
      <c r="D102" s="191">
        <v>1.2</v>
      </c>
      <c r="E102" s="191">
        <v>0.8</v>
      </c>
      <c r="F102" s="191"/>
      <c r="G102" s="191" t="s">
        <v>40</v>
      </c>
      <c r="H102" s="191" t="s">
        <v>20</v>
      </c>
      <c r="I102" s="191">
        <f>K102+P102</f>
        <v>50</v>
      </c>
      <c r="J102" s="191"/>
      <c r="K102" s="191">
        <f>L102+O102</f>
        <v>30</v>
      </c>
      <c r="L102" s="191">
        <f>M102+N102</f>
        <v>30</v>
      </c>
      <c r="M102" s="191"/>
      <c r="N102" s="191">
        <v>30</v>
      </c>
      <c r="O102" s="191"/>
      <c r="P102" s="191">
        <v>20</v>
      </c>
    </row>
    <row r="103" spans="1:16">
      <c r="A103" s="191" t="s">
        <v>60</v>
      </c>
      <c r="B103" s="191" t="s">
        <v>200</v>
      </c>
      <c r="C103" s="191">
        <v>1</v>
      </c>
      <c r="D103" s="191">
        <v>0.5</v>
      </c>
      <c r="E103" s="191">
        <v>0.5</v>
      </c>
      <c r="F103" s="191"/>
      <c r="G103" s="191" t="s">
        <v>40</v>
      </c>
      <c r="H103" s="191" t="s">
        <v>16</v>
      </c>
      <c r="I103" s="191">
        <f>K103+P103</f>
        <v>30</v>
      </c>
      <c r="J103" s="191"/>
      <c r="K103" s="191">
        <v>10</v>
      </c>
      <c r="L103" s="191">
        <v>10</v>
      </c>
      <c r="M103" s="191"/>
      <c r="N103" s="191">
        <v>10</v>
      </c>
      <c r="O103" s="191"/>
      <c r="P103" s="191">
        <v>20</v>
      </c>
    </row>
    <row r="104" spans="1:16">
      <c r="A104" s="191" t="s">
        <v>31</v>
      </c>
      <c r="B104" s="191"/>
      <c r="C104" s="191">
        <f>C102+C103</f>
        <v>3</v>
      </c>
      <c r="D104" s="191">
        <f t="shared" ref="D104:P104" si="24">D102+D103</f>
        <v>1.7</v>
      </c>
      <c r="E104" s="191">
        <f t="shared" si="24"/>
        <v>1.3</v>
      </c>
      <c r="F104" s="191">
        <f t="shared" si="24"/>
        <v>0</v>
      </c>
      <c r="G104" s="191" t="s">
        <v>29</v>
      </c>
      <c r="H104" s="191" t="s">
        <v>29</v>
      </c>
      <c r="I104" s="191">
        <f t="shared" si="24"/>
        <v>80</v>
      </c>
      <c r="J104" s="191"/>
      <c r="K104" s="191">
        <f t="shared" si="24"/>
        <v>40</v>
      </c>
      <c r="L104" s="191">
        <f t="shared" si="24"/>
        <v>40</v>
      </c>
      <c r="M104" s="191"/>
      <c r="N104" s="191">
        <f t="shared" si="24"/>
        <v>40</v>
      </c>
      <c r="O104" s="191"/>
      <c r="P104" s="191">
        <f t="shared" si="24"/>
        <v>40</v>
      </c>
    </row>
    <row r="105" spans="1:16">
      <c r="A105" s="191" t="s">
        <v>183</v>
      </c>
      <c r="B105" s="191"/>
      <c r="C105" s="191">
        <f>F105</f>
        <v>0</v>
      </c>
      <c r="D105" s="191">
        <f>F105</f>
        <v>0</v>
      </c>
      <c r="E105" s="191"/>
      <c r="F105" s="191"/>
      <c r="G105" s="191" t="s">
        <v>29</v>
      </c>
      <c r="H105" s="191" t="s">
        <v>29</v>
      </c>
      <c r="I105" s="191"/>
      <c r="J105" s="191"/>
      <c r="K105" s="191">
        <f>L105</f>
        <v>40</v>
      </c>
      <c r="L105" s="191">
        <f>N105</f>
        <v>40</v>
      </c>
      <c r="M105" s="191"/>
      <c r="N105" s="191">
        <f>N104</f>
        <v>40</v>
      </c>
      <c r="O105" s="191"/>
      <c r="P105" s="191"/>
    </row>
    <row r="106" spans="1:16">
      <c r="A106" s="191" t="s">
        <v>184</v>
      </c>
      <c r="B106" s="191"/>
      <c r="C106" s="191">
        <f>C102</f>
        <v>2</v>
      </c>
      <c r="D106" s="191">
        <f>D102</f>
        <v>1.2</v>
      </c>
      <c r="E106" s="191">
        <f>E102</f>
        <v>0.8</v>
      </c>
      <c r="F106" s="191"/>
      <c r="G106" s="191" t="s">
        <v>29</v>
      </c>
      <c r="H106" s="191" t="s">
        <v>29</v>
      </c>
      <c r="I106" s="191">
        <f>I102</f>
        <v>50</v>
      </c>
      <c r="J106" s="191"/>
      <c r="K106" s="191">
        <f t="shared" ref="K106:P106" si="25">K102</f>
        <v>30</v>
      </c>
      <c r="L106" s="191">
        <f t="shared" si="25"/>
        <v>30</v>
      </c>
      <c r="M106" s="191"/>
      <c r="N106" s="191">
        <f t="shared" si="25"/>
        <v>30</v>
      </c>
      <c r="O106" s="191"/>
      <c r="P106" s="191">
        <f t="shared" si="25"/>
        <v>20</v>
      </c>
    </row>
    <row r="107" spans="1:16">
      <c r="A107" s="190" t="s">
        <v>10</v>
      </c>
      <c r="B107" s="190" t="s">
        <v>9</v>
      </c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</row>
    <row r="108" spans="1:16">
      <c r="A108" s="191" t="s">
        <v>4</v>
      </c>
      <c r="B108" s="191" t="s">
        <v>77</v>
      </c>
      <c r="C108" s="191">
        <f t="shared" ref="C108:C112" si="26">D108+E108</f>
        <v>3.5</v>
      </c>
      <c r="D108" s="191">
        <v>1.1000000000000001</v>
      </c>
      <c r="E108" s="191">
        <v>2.4</v>
      </c>
      <c r="F108" s="191"/>
      <c r="G108" s="191" t="s">
        <v>40</v>
      </c>
      <c r="H108" s="191" t="s">
        <v>16</v>
      </c>
      <c r="I108" s="191">
        <f>K108+P108</f>
        <v>79</v>
      </c>
      <c r="J108" s="191"/>
      <c r="K108" s="191">
        <f>L108+O108</f>
        <v>29</v>
      </c>
      <c r="L108" s="191">
        <f t="shared" ref="L108:L112" si="27">M108+N108</f>
        <v>28</v>
      </c>
      <c r="M108" s="191">
        <v>12</v>
      </c>
      <c r="N108" s="191">
        <v>16</v>
      </c>
      <c r="O108" s="191">
        <v>1</v>
      </c>
      <c r="P108" s="191">
        <v>50</v>
      </c>
    </row>
    <row r="109" spans="1:16">
      <c r="A109" s="191" t="s">
        <v>60</v>
      </c>
      <c r="B109" s="191" t="s">
        <v>78</v>
      </c>
      <c r="C109" s="191">
        <f t="shared" si="26"/>
        <v>4</v>
      </c>
      <c r="D109" s="191">
        <v>1.2</v>
      </c>
      <c r="E109" s="191">
        <v>2.8</v>
      </c>
      <c r="F109" s="191"/>
      <c r="G109" s="191" t="s">
        <v>39</v>
      </c>
      <c r="H109" s="191" t="s">
        <v>16</v>
      </c>
      <c r="I109" s="191">
        <f>K109+P109</f>
        <v>100</v>
      </c>
      <c r="J109" s="191"/>
      <c r="K109" s="191">
        <f t="shared" ref="K109:K112" si="28">L109+O109</f>
        <v>30</v>
      </c>
      <c r="L109" s="191">
        <f t="shared" si="27"/>
        <v>28</v>
      </c>
      <c r="M109" s="191">
        <v>12</v>
      </c>
      <c r="N109" s="191">
        <v>16</v>
      </c>
      <c r="O109" s="191">
        <v>2</v>
      </c>
      <c r="P109" s="191">
        <v>70</v>
      </c>
    </row>
    <row r="110" spans="1:16">
      <c r="A110" s="191" t="s">
        <v>61</v>
      </c>
      <c r="B110" s="191" t="s">
        <v>79</v>
      </c>
      <c r="C110" s="191">
        <f t="shared" si="26"/>
        <v>4</v>
      </c>
      <c r="D110" s="191">
        <v>1</v>
      </c>
      <c r="E110" s="191">
        <v>3</v>
      </c>
      <c r="F110" s="191"/>
      <c r="G110" s="191" t="s">
        <v>39</v>
      </c>
      <c r="H110" s="191" t="s">
        <v>16</v>
      </c>
      <c r="I110" s="191">
        <f>K110+P110</f>
        <v>101</v>
      </c>
      <c r="J110" s="191"/>
      <c r="K110" s="191">
        <f t="shared" si="28"/>
        <v>26</v>
      </c>
      <c r="L110" s="191">
        <f t="shared" si="27"/>
        <v>24</v>
      </c>
      <c r="M110" s="191">
        <v>8</v>
      </c>
      <c r="N110" s="191">
        <v>16</v>
      </c>
      <c r="O110" s="191">
        <v>2</v>
      </c>
      <c r="P110" s="191">
        <v>75</v>
      </c>
    </row>
    <row r="111" spans="1:16">
      <c r="A111" s="191" t="s">
        <v>62</v>
      </c>
      <c r="B111" s="191" t="s">
        <v>80</v>
      </c>
      <c r="C111" s="191">
        <f t="shared" si="26"/>
        <v>3</v>
      </c>
      <c r="D111" s="191">
        <v>1.1000000000000001</v>
      </c>
      <c r="E111" s="191">
        <v>1.9</v>
      </c>
      <c r="F111" s="191"/>
      <c r="G111" s="191" t="s">
        <v>40</v>
      </c>
      <c r="H111" s="191" t="s">
        <v>16</v>
      </c>
      <c r="I111" s="191">
        <f>K111+P111</f>
        <v>79</v>
      </c>
      <c r="J111" s="191"/>
      <c r="K111" s="191">
        <f t="shared" si="28"/>
        <v>29</v>
      </c>
      <c r="L111" s="191">
        <f t="shared" si="27"/>
        <v>28</v>
      </c>
      <c r="M111" s="191">
        <v>12</v>
      </c>
      <c r="N111" s="191">
        <v>16</v>
      </c>
      <c r="O111" s="191">
        <v>1</v>
      </c>
      <c r="P111" s="191">
        <v>50</v>
      </c>
    </row>
    <row r="112" spans="1:16">
      <c r="A112" s="191" t="s">
        <v>63</v>
      </c>
      <c r="B112" s="191" t="s">
        <v>81</v>
      </c>
      <c r="C112" s="191">
        <f t="shared" si="26"/>
        <v>3.5</v>
      </c>
      <c r="D112" s="191">
        <v>1</v>
      </c>
      <c r="E112" s="191">
        <v>2.5</v>
      </c>
      <c r="F112" s="191"/>
      <c r="G112" s="191" t="s">
        <v>40</v>
      </c>
      <c r="H112" s="191" t="s">
        <v>16</v>
      </c>
      <c r="I112" s="191">
        <f>K112+P112</f>
        <v>90</v>
      </c>
      <c r="J112" s="191"/>
      <c r="K112" s="191">
        <f t="shared" si="28"/>
        <v>25</v>
      </c>
      <c r="L112" s="191">
        <f t="shared" si="27"/>
        <v>24</v>
      </c>
      <c r="M112" s="191">
        <v>8</v>
      </c>
      <c r="N112" s="191">
        <v>16</v>
      </c>
      <c r="O112" s="191">
        <v>1</v>
      </c>
      <c r="P112" s="191">
        <v>65</v>
      </c>
    </row>
    <row r="113" spans="1:16">
      <c r="A113" s="191" t="s">
        <v>31</v>
      </c>
      <c r="B113" s="191"/>
      <c r="C113" s="191">
        <f>SUM(C108:C112)</f>
        <v>18</v>
      </c>
      <c r="D113" s="191">
        <f>SUM(D108:D112)</f>
        <v>5.4</v>
      </c>
      <c r="E113" s="191">
        <f>SUM(E108:E112)</f>
        <v>12.6</v>
      </c>
      <c r="F113" s="191"/>
      <c r="G113" s="191" t="s">
        <v>29</v>
      </c>
      <c r="H113" s="191" t="s">
        <v>29</v>
      </c>
      <c r="I113" s="191">
        <f>SUM(I108:I112)</f>
        <v>449</v>
      </c>
      <c r="J113" s="191"/>
      <c r="K113" s="191">
        <f t="shared" ref="K113:P113" si="29">SUM(K108:K112)</f>
        <v>139</v>
      </c>
      <c r="L113" s="191">
        <f t="shared" si="29"/>
        <v>132</v>
      </c>
      <c r="M113" s="191">
        <f t="shared" si="29"/>
        <v>52</v>
      </c>
      <c r="N113" s="191">
        <f t="shared" si="29"/>
        <v>80</v>
      </c>
      <c r="O113" s="191">
        <f t="shared" si="29"/>
        <v>7</v>
      </c>
      <c r="P113" s="191">
        <f t="shared" si="29"/>
        <v>310</v>
      </c>
    </row>
    <row r="114" spans="1:16">
      <c r="A114" s="191" t="s">
        <v>183</v>
      </c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</row>
    <row r="115" spans="1:16">
      <c r="A115" s="191" t="s">
        <v>184</v>
      </c>
      <c r="B115" s="191"/>
      <c r="C115" s="191"/>
      <c r="D115" s="191"/>
      <c r="E115" s="191"/>
      <c r="F115" s="191"/>
      <c r="G115" s="191" t="s">
        <v>29</v>
      </c>
      <c r="H115" s="191" t="s">
        <v>29</v>
      </c>
      <c r="I115" s="191"/>
      <c r="J115" s="191"/>
      <c r="K115" s="191"/>
      <c r="L115" s="191"/>
      <c r="M115" s="191"/>
      <c r="N115" s="191"/>
      <c r="O115" s="191"/>
      <c r="P115" s="191"/>
    </row>
    <row r="116" spans="1:16">
      <c r="A116" s="190" t="s">
        <v>11</v>
      </c>
      <c r="B116" s="190" t="s">
        <v>12</v>
      </c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</row>
    <row r="117" spans="1:16">
      <c r="A117" s="191" t="s">
        <v>4</v>
      </c>
      <c r="B117" s="191" t="s">
        <v>98</v>
      </c>
      <c r="C117" s="191">
        <f>D117+E117</f>
        <v>3</v>
      </c>
      <c r="D117" s="191">
        <v>0.7</v>
      </c>
      <c r="E117" s="191">
        <v>2.2999999999999998</v>
      </c>
      <c r="F117" s="191"/>
      <c r="G117" s="191" t="s">
        <v>40</v>
      </c>
      <c r="H117" s="191" t="s">
        <v>20</v>
      </c>
      <c r="I117" s="191">
        <f>K117+P117</f>
        <v>75</v>
      </c>
      <c r="J117" s="191"/>
      <c r="K117" s="191">
        <f>L117+O117</f>
        <v>17</v>
      </c>
      <c r="L117" s="191">
        <f>M117+N117</f>
        <v>16</v>
      </c>
      <c r="M117" s="191">
        <v>8</v>
      </c>
      <c r="N117" s="191">
        <v>8</v>
      </c>
      <c r="O117" s="191">
        <v>1</v>
      </c>
      <c r="P117" s="191">
        <v>58</v>
      </c>
    </row>
    <row r="118" spans="1:16">
      <c r="A118" s="191" t="s">
        <v>60</v>
      </c>
      <c r="B118" s="191" t="s">
        <v>99</v>
      </c>
      <c r="C118" s="191">
        <f>D118+E118</f>
        <v>3</v>
      </c>
      <c r="D118" s="191">
        <v>0.7</v>
      </c>
      <c r="E118" s="191">
        <v>2.2999999999999998</v>
      </c>
      <c r="F118" s="191"/>
      <c r="G118" s="191" t="s">
        <v>40</v>
      </c>
      <c r="H118" s="191" t="s">
        <v>20</v>
      </c>
      <c r="I118" s="191">
        <f>K118+P118</f>
        <v>75</v>
      </c>
      <c r="J118" s="191"/>
      <c r="K118" s="191">
        <f>L118+O118</f>
        <v>17</v>
      </c>
      <c r="L118" s="191">
        <f>M118+N118</f>
        <v>16</v>
      </c>
      <c r="M118" s="191">
        <v>8</v>
      </c>
      <c r="N118" s="191">
        <v>8</v>
      </c>
      <c r="O118" s="191">
        <v>1</v>
      </c>
      <c r="P118" s="191">
        <v>58</v>
      </c>
    </row>
    <row r="119" spans="1:16">
      <c r="A119" s="191" t="s">
        <v>61</v>
      </c>
      <c r="B119" s="191" t="s">
        <v>100</v>
      </c>
      <c r="C119" s="191">
        <f>D119+E119</f>
        <v>3</v>
      </c>
      <c r="D119" s="191">
        <v>0.7</v>
      </c>
      <c r="E119" s="191">
        <v>2.2999999999999998</v>
      </c>
      <c r="F119" s="191"/>
      <c r="G119" s="191" t="s">
        <v>40</v>
      </c>
      <c r="H119" s="191" t="s">
        <v>20</v>
      </c>
      <c r="I119" s="191">
        <f>K119+P119</f>
        <v>75</v>
      </c>
      <c r="J119" s="191"/>
      <c r="K119" s="191">
        <f>L119+O119</f>
        <v>17</v>
      </c>
      <c r="L119" s="191">
        <f>M119+N119</f>
        <v>16</v>
      </c>
      <c r="M119" s="191">
        <v>8</v>
      </c>
      <c r="N119" s="191">
        <v>8</v>
      </c>
      <c r="O119" s="191">
        <v>1</v>
      </c>
      <c r="P119" s="191">
        <v>58</v>
      </c>
    </row>
    <row r="120" spans="1:16">
      <c r="A120" s="191" t="s">
        <v>31</v>
      </c>
      <c r="B120" s="191"/>
      <c r="C120" s="191">
        <f>SUM(C117:C119)</f>
        <v>9</v>
      </c>
      <c r="D120" s="191">
        <f>SUM(D117:D119)</f>
        <v>2.0999999999999996</v>
      </c>
      <c r="E120" s="191">
        <f>SUM(E117:E119)</f>
        <v>6.8999999999999995</v>
      </c>
      <c r="F120" s="191"/>
      <c r="G120" s="191" t="s">
        <v>29</v>
      </c>
      <c r="H120" s="191" t="s">
        <v>29</v>
      </c>
      <c r="I120" s="191">
        <f>SUM(I117:I119)</f>
        <v>225</v>
      </c>
      <c r="J120" s="191"/>
      <c r="K120" s="191">
        <f t="shared" ref="K120:P120" si="30">SUM(K117:K119)</f>
        <v>51</v>
      </c>
      <c r="L120" s="191">
        <f t="shared" si="30"/>
        <v>48</v>
      </c>
      <c r="M120" s="191">
        <f t="shared" si="30"/>
        <v>24</v>
      </c>
      <c r="N120" s="191">
        <f t="shared" si="30"/>
        <v>24</v>
      </c>
      <c r="O120" s="191">
        <f t="shared" si="30"/>
        <v>3</v>
      </c>
      <c r="P120" s="191">
        <f t="shared" si="30"/>
        <v>174</v>
      </c>
    </row>
    <row r="121" spans="1:16">
      <c r="A121" s="191" t="s">
        <v>183</v>
      </c>
      <c r="B121" s="191"/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</row>
    <row r="122" spans="1:16">
      <c r="A122" s="191" t="s">
        <v>184</v>
      </c>
      <c r="B122" s="191"/>
      <c r="C122" s="191">
        <f>C117+C118+C119</f>
        <v>9</v>
      </c>
      <c r="D122" s="191">
        <f>D117+D118+D119</f>
        <v>2.0999999999999996</v>
      </c>
      <c r="E122" s="191">
        <f>E117+E118+E119</f>
        <v>6.8999999999999995</v>
      </c>
      <c r="F122" s="191"/>
      <c r="G122" s="191" t="s">
        <v>29</v>
      </c>
      <c r="H122" s="191" t="s">
        <v>29</v>
      </c>
      <c r="I122" s="191">
        <f t="shared" ref="I122:P122" si="31">I117+I118+I119</f>
        <v>225</v>
      </c>
      <c r="J122" s="191"/>
      <c r="K122" s="191">
        <f t="shared" si="31"/>
        <v>51</v>
      </c>
      <c r="L122" s="191">
        <f t="shared" si="31"/>
        <v>48</v>
      </c>
      <c r="M122" s="191">
        <f t="shared" si="31"/>
        <v>24</v>
      </c>
      <c r="N122" s="191">
        <f t="shared" si="31"/>
        <v>24</v>
      </c>
      <c r="O122" s="191">
        <f t="shared" si="31"/>
        <v>3</v>
      </c>
      <c r="P122" s="191">
        <f t="shared" si="31"/>
        <v>174</v>
      </c>
    </row>
    <row r="123" spans="1:16">
      <c r="A123" s="190" t="s">
        <v>131</v>
      </c>
      <c r="B123" s="190"/>
      <c r="C123" s="190">
        <f>C104+C113+C120</f>
        <v>30</v>
      </c>
      <c r="D123" s="190">
        <f>D104+D113+D120</f>
        <v>9.1999999999999993</v>
      </c>
      <c r="E123" s="190">
        <f>E104+E113+E120</f>
        <v>20.8</v>
      </c>
      <c r="F123" s="190"/>
      <c r="G123" s="190" t="s">
        <v>29</v>
      </c>
      <c r="H123" s="190" t="s">
        <v>29</v>
      </c>
      <c r="I123" s="190">
        <f>I104+I113+I120</f>
        <v>754</v>
      </c>
      <c r="J123" s="190"/>
      <c r="K123" s="190">
        <f t="shared" ref="K123:P123" si="32">K104+K113+K120</f>
        <v>230</v>
      </c>
      <c r="L123" s="190">
        <f t="shared" si="32"/>
        <v>220</v>
      </c>
      <c r="M123" s="190">
        <f t="shared" si="32"/>
        <v>76</v>
      </c>
      <c r="N123" s="190">
        <f t="shared" si="32"/>
        <v>144</v>
      </c>
      <c r="O123" s="190">
        <f t="shared" si="32"/>
        <v>10</v>
      </c>
      <c r="P123" s="190">
        <f t="shared" si="32"/>
        <v>524</v>
      </c>
    </row>
    <row r="124" spans="1:16">
      <c r="A124" s="190" t="s">
        <v>133</v>
      </c>
      <c r="B124" s="190"/>
      <c r="C124" s="190">
        <f>C99+C123</f>
        <v>60</v>
      </c>
      <c r="D124" s="190">
        <f>D99+D123</f>
        <v>19.600000000000001</v>
      </c>
      <c r="E124" s="190">
        <f>E99+E123</f>
        <v>40.400000000000006</v>
      </c>
      <c r="F124" s="190"/>
      <c r="G124" s="190" t="s">
        <v>29</v>
      </c>
      <c r="H124" s="190" t="s">
        <v>29</v>
      </c>
      <c r="I124" s="190">
        <f>K124+P124</f>
        <v>1513</v>
      </c>
      <c r="J124" s="190"/>
      <c r="K124" s="190">
        <f>L124+O124</f>
        <v>492</v>
      </c>
      <c r="L124" s="190">
        <f>M124+N124</f>
        <v>470</v>
      </c>
      <c r="M124" s="190">
        <f>M99+M123</f>
        <v>186</v>
      </c>
      <c r="N124" s="190">
        <f>N99+N123</f>
        <v>284</v>
      </c>
      <c r="O124" s="190">
        <f>O99+O123</f>
        <v>22</v>
      </c>
      <c r="P124" s="190">
        <f>P99+P123</f>
        <v>1021</v>
      </c>
    </row>
    <row r="125" spans="1:16">
      <c r="A125" s="361" t="s">
        <v>146</v>
      </c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3"/>
    </row>
    <row r="126" spans="1:16">
      <c r="A126" s="361" t="s">
        <v>134</v>
      </c>
      <c r="B126" s="362"/>
      <c r="C126" s="362"/>
      <c r="D126" s="362"/>
      <c r="E126" s="362"/>
      <c r="F126" s="362"/>
      <c r="G126" s="362"/>
      <c r="H126" s="362"/>
      <c r="I126" s="362"/>
      <c r="J126" s="362"/>
      <c r="K126" s="362"/>
      <c r="L126" s="362"/>
      <c r="M126" s="362"/>
      <c r="N126" s="362"/>
      <c r="O126" s="362"/>
      <c r="P126" s="363"/>
    </row>
    <row r="127" spans="1:16">
      <c r="A127" s="190" t="s">
        <v>7</v>
      </c>
      <c r="B127" s="190" t="s">
        <v>5</v>
      </c>
      <c r="C127" s="191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</row>
    <row r="128" spans="1:16">
      <c r="A128" s="191" t="s">
        <v>4</v>
      </c>
      <c r="B128" s="191" t="s">
        <v>2</v>
      </c>
      <c r="C128" s="191">
        <f>D128+E128</f>
        <v>2</v>
      </c>
      <c r="D128" s="191">
        <v>1.2</v>
      </c>
      <c r="E128" s="191">
        <v>0.8</v>
      </c>
      <c r="F128" s="191"/>
      <c r="G128" s="191" t="s">
        <v>40</v>
      </c>
      <c r="H128" s="191" t="s">
        <v>20</v>
      </c>
      <c r="I128" s="191">
        <f>K128+P128</f>
        <v>50</v>
      </c>
      <c r="J128" s="191"/>
      <c r="K128" s="191">
        <f>L128+O128</f>
        <v>30</v>
      </c>
      <c r="L128" s="191">
        <f>M128+N128</f>
        <v>30</v>
      </c>
      <c r="M128" s="191"/>
      <c r="N128" s="191">
        <v>30</v>
      </c>
      <c r="O128" s="191">
        <v>0</v>
      </c>
      <c r="P128" s="191">
        <v>20</v>
      </c>
    </row>
    <row r="129" spans="1:16">
      <c r="A129" s="191" t="s">
        <v>31</v>
      </c>
      <c r="B129" s="191"/>
      <c r="C129" s="191">
        <f>C128</f>
        <v>2</v>
      </c>
      <c r="D129" s="191">
        <f>D128</f>
        <v>1.2</v>
      </c>
      <c r="E129" s="191">
        <f>E128</f>
        <v>0.8</v>
      </c>
      <c r="F129" s="191"/>
      <c r="G129" s="191" t="s">
        <v>29</v>
      </c>
      <c r="H129" s="191" t="s">
        <v>29</v>
      </c>
      <c r="I129" s="191">
        <f>I128</f>
        <v>50</v>
      </c>
      <c r="J129" s="191"/>
      <c r="K129" s="191">
        <f t="shared" ref="K129:P129" si="33">K128</f>
        <v>30</v>
      </c>
      <c r="L129" s="191">
        <f t="shared" si="33"/>
        <v>30</v>
      </c>
      <c r="M129" s="191">
        <f t="shared" si="33"/>
        <v>0</v>
      </c>
      <c r="N129" s="191">
        <f t="shared" si="33"/>
        <v>30</v>
      </c>
      <c r="O129" s="191">
        <f t="shared" si="33"/>
        <v>0</v>
      </c>
      <c r="P129" s="191">
        <f t="shared" si="33"/>
        <v>20</v>
      </c>
    </row>
    <row r="130" spans="1:16">
      <c r="A130" s="191" t="s">
        <v>183</v>
      </c>
      <c r="B130" s="191"/>
      <c r="C130" s="191">
        <f>F130</f>
        <v>0</v>
      </c>
      <c r="D130" s="191">
        <f>F130</f>
        <v>0</v>
      </c>
      <c r="E130" s="191"/>
      <c r="F130" s="191"/>
      <c r="G130" s="191" t="s">
        <v>29</v>
      </c>
      <c r="H130" s="191" t="s">
        <v>29</v>
      </c>
      <c r="I130" s="191"/>
      <c r="J130" s="191"/>
      <c r="K130" s="191">
        <f>L130</f>
        <v>30</v>
      </c>
      <c r="L130" s="191">
        <f>N130</f>
        <v>30</v>
      </c>
      <c r="M130" s="191"/>
      <c r="N130" s="191">
        <f>N129</f>
        <v>30</v>
      </c>
      <c r="O130" s="191"/>
      <c r="P130" s="191"/>
    </row>
    <row r="131" spans="1:16">
      <c r="A131" s="191" t="s">
        <v>184</v>
      </c>
      <c r="B131" s="191"/>
      <c r="C131" s="191">
        <f>C128</f>
        <v>2</v>
      </c>
      <c r="D131" s="191">
        <f>D128</f>
        <v>1.2</v>
      </c>
      <c r="E131" s="191">
        <f>E128</f>
        <v>0.8</v>
      </c>
      <c r="F131" s="191"/>
      <c r="G131" s="191" t="s">
        <v>29</v>
      </c>
      <c r="H131" s="191" t="s">
        <v>29</v>
      </c>
      <c r="I131" s="191">
        <f>I128</f>
        <v>50</v>
      </c>
      <c r="J131" s="191"/>
      <c r="K131" s="191">
        <f t="shared" ref="K131:P131" si="34">K128</f>
        <v>30</v>
      </c>
      <c r="L131" s="191">
        <f t="shared" si="34"/>
        <v>30</v>
      </c>
      <c r="M131" s="191">
        <f t="shared" si="34"/>
        <v>0</v>
      </c>
      <c r="N131" s="191">
        <f t="shared" si="34"/>
        <v>30</v>
      </c>
      <c r="O131" s="191">
        <f t="shared" si="34"/>
        <v>0</v>
      </c>
      <c r="P131" s="191">
        <f t="shared" si="34"/>
        <v>20</v>
      </c>
    </row>
    <row r="132" spans="1:16">
      <c r="A132" s="190" t="s">
        <v>10</v>
      </c>
      <c r="B132" s="190" t="s">
        <v>9</v>
      </c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</row>
    <row r="133" spans="1:16">
      <c r="A133" s="191" t="s">
        <v>4</v>
      </c>
      <c r="B133" s="191" t="s">
        <v>85</v>
      </c>
      <c r="C133" s="191">
        <v>3</v>
      </c>
      <c r="D133" s="191">
        <v>1</v>
      </c>
      <c r="E133" s="191">
        <v>2</v>
      </c>
      <c r="F133" s="191"/>
      <c r="G133" s="191" t="s">
        <v>40</v>
      </c>
      <c r="H133" s="191" t="s">
        <v>16</v>
      </c>
      <c r="I133" s="191">
        <f>K133+P133</f>
        <v>75</v>
      </c>
      <c r="J133" s="191"/>
      <c r="K133" s="191">
        <f>L133+O133</f>
        <v>25</v>
      </c>
      <c r="L133" s="191">
        <f>M133+N133</f>
        <v>24</v>
      </c>
      <c r="M133" s="191">
        <v>8</v>
      </c>
      <c r="N133" s="191">
        <v>16</v>
      </c>
      <c r="O133" s="191">
        <v>1</v>
      </c>
      <c r="P133" s="191">
        <v>50</v>
      </c>
    </row>
    <row r="134" spans="1:16">
      <c r="A134" s="191" t="s">
        <v>60</v>
      </c>
      <c r="B134" s="191" t="s">
        <v>86</v>
      </c>
      <c r="C134" s="191">
        <v>3.5</v>
      </c>
      <c r="D134" s="191">
        <v>1.2</v>
      </c>
      <c r="E134" s="191">
        <v>2.2999999999999998</v>
      </c>
      <c r="F134" s="191"/>
      <c r="G134" s="191" t="s">
        <v>40</v>
      </c>
      <c r="H134" s="191" t="s">
        <v>16</v>
      </c>
      <c r="I134" s="191">
        <f>K134+P134</f>
        <v>89</v>
      </c>
      <c r="J134" s="191"/>
      <c r="K134" s="191">
        <f>L134+O134</f>
        <v>29</v>
      </c>
      <c r="L134" s="191">
        <f>M134+N134</f>
        <v>28</v>
      </c>
      <c r="M134" s="191">
        <v>12</v>
      </c>
      <c r="N134" s="191">
        <v>16</v>
      </c>
      <c r="O134" s="191">
        <v>1</v>
      </c>
      <c r="P134" s="191">
        <v>60</v>
      </c>
    </row>
    <row r="135" spans="1:16">
      <c r="A135" s="191" t="s">
        <v>61</v>
      </c>
      <c r="B135" s="191" t="s">
        <v>87</v>
      </c>
      <c r="C135" s="191">
        <v>3</v>
      </c>
      <c r="D135" s="191">
        <v>1</v>
      </c>
      <c r="E135" s="191">
        <v>2</v>
      </c>
      <c r="F135" s="191"/>
      <c r="G135" s="191" t="s">
        <v>40</v>
      </c>
      <c r="H135" s="191" t="s">
        <v>16</v>
      </c>
      <c r="I135" s="191">
        <f>K135+P135</f>
        <v>75</v>
      </c>
      <c r="J135" s="191"/>
      <c r="K135" s="191">
        <f>L135+O135</f>
        <v>25</v>
      </c>
      <c r="L135" s="191">
        <f>M135+N135</f>
        <v>24</v>
      </c>
      <c r="M135" s="191">
        <v>8</v>
      </c>
      <c r="N135" s="191">
        <v>16</v>
      </c>
      <c r="O135" s="191">
        <v>1</v>
      </c>
      <c r="P135" s="191">
        <v>50</v>
      </c>
    </row>
    <row r="136" spans="1:16">
      <c r="A136" s="191" t="s">
        <v>62</v>
      </c>
      <c r="B136" s="191" t="s">
        <v>88</v>
      </c>
      <c r="C136" s="191">
        <v>3.5</v>
      </c>
      <c r="D136" s="191">
        <v>1.2</v>
      </c>
      <c r="E136" s="191">
        <v>2.2999999999999998</v>
      </c>
      <c r="F136" s="191"/>
      <c r="G136" s="191" t="s">
        <v>39</v>
      </c>
      <c r="H136" s="191" t="s">
        <v>16</v>
      </c>
      <c r="I136" s="191">
        <f>K136+P136</f>
        <v>90</v>
      </c>
      <c r="J136" s="191"/>
      <c r="K136" s="191">
        <f>L136+O136</f>
        <v>30</v>
      </c>
      <c r="L136" s="191">
        <f>M136+N136</f>
        <v>28</v>
      </c>
      <c r="M136" s="191">
        <v>12</v>
      </c>
      <c r="N136" s="191">
        <v>16</v>
      </c>
      <c r="O136" s="191">
        <v>2</v>
      </c>
      <c r="P136" s="191">
        <v>60</v>
      </c>
    </row>
    <row r="137" spans="1:16">
      <c r="A137" s="191" t="s">
        <v>31</v>
      </c>
      <c r="B137" s="191"/>
      <c r="C137" s="191">
        <f>SUM(C133:C136)</f>
        <v>13</v>
      </c>
      <c r="D137" s="191">
        <f>SUM(D133:D136)</f>
        <v>4.4000000000000004</v>
      </c>
      <c r="E137" s="191">
        <f>SUM(E133:E136)</f>
        <v>8.6</v>
      </c>
      <c r="F137" s="191"/>
      <c r="G137" s="191" t="s">
        <v>29</v>
      </c>
      <c r="H137" s="191" t="s">
        <v>29</v>
      </c>
      <c r="I137" s="191">
        <f t="shared" ref="I137:P137" si="35">SUM(I133:I136)</f>
        <v>329</v>
      </c>
      <c r="J137" s="191"/>
      <c r="K137" s="191">
        <f t="shared" si="35"/>
        <v>109</v>
      </c>
      <c r="L137" s="191">
        <f t="shared" si="35"/>
        <v>104</v>
      </c>
      <c r="M137" s="191">
        <f t="shared" si="35"/>
        <v>40</v>
      </c>
      <c r="N137" s="191">
        <f t="shared" si="35"/>
        <v>64</v>
      </c>
      <c r="O137" s="191">
        <f t="shared" si="35"/>
        <v>5</v>
      </c>
      <c r="P137" s="191">
        <f t="shared" si="35"/>
        <v>220</v>
      </c>
    </row>
    <row r="138" spans="1:16">
      <c r="A138" s="191" t="s">
        <v>183</v>
      </c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</row>
    <row r="139" spans="1:16">
      <c r="A139" s="191" t="s">
        <v>184</v>
      </c>
      <c r="B139" s="191"/>
      <c r="C139" s="191"/>
      <c r="D139" s="191"/>
      <c r="E139" s="191"/>
      <c r="F139" s="191"/>
      <c r="G139" s="191" t="s">
        <v>29</v>
      </c>
      <c r="H139" s="191" t="s">
        <v>29</v>
      </c>
      <c r="I139" s="191"/>
      <c r="J139" s="191"/>
      <c r="K139" s="191"/>
      <c r="L139" s="191"/>
      <c r="M139" s="191"/>
      <c r="N139" s="191"/>
      <c r="O139" s="191"/>
      <c r="P139" s="191"/>
    </row>
    <row r="140" spans="1:16">
      <c r="A140" s="190" t="s">
        <v>11</v>
      </c>
      <c r="B140" s="190" t="s">
        <v>12</v>
      </c>
      <c r="C140" s="191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</row>
    <row r="141" spans="1:16">
      <c r="A141" s="191" t="s">
        <v>4</v>
      </c>
      <c r="B141" s="191" t="s">
        <v>83</v>
      </c>
      <c r="C141" s="191">
        <v>4</v>
      </c>
      <c r="D141" s="191">
        <v>1</v>
      </c>
      <c r="E141" s="191">
        <v>3</v>
      </c>
      <c r="F141" s="191"/>
      <c r="G141" s="191" t="s">
        <v>39</v>
      </c>
      <c r="H141" s="191" t="s">
        <v>16</v>
      </c>
      <c r="I141" s="191">
        <f>K141+P141</f>
        <v>101</v>
      </c>
      <c r="J141" s="191"/>
      <c r="K141" s="191">
        <f>L141+O141</f>
        <v>26</v>
      </c>
      <c r="L141" s="191">
        <f>M141+N141</f>
        <v>24</v>
      </c>
      <c r="M141" s="191">
        <v>8</v>
      </c>
      <c r="N141" s="191">
        <v>16</v>
      </c>
      <c r="O141" s="191">
        <v>2</v>
      </c>
      <c r="P141" s="191">
        <v>75</v>
      </c>
    </row>
    <row r="142" spans="1:16">
      <c r="A142" s="191" t="s">
        <v>60</v>
      </c>
      <c r="B142" s="191" t="s">
        <v>84</v>
      </c>
      <c r="C142" s="191">
        <f>D142+E142</f>
        <v>2</v>
      </c>
      <c r="D142" s="191">
        <v>0.7</v>
      </c>
      <c r="E142" s="191">
        <v>1.3</v>
      </c>
      <c r="F142" s="191"/>
      <c r="G142" s="191" t="s">
        <v>40</v>
      </c>
      <c r="H142" s="191" t="s">
        <v>16</v>
      </c>
      <c r="I142" s="191">
        <f>K142+P142</f>
        <v>50</v>
      </c>
      <c r="J142" s="191"/>
      <c r="K142" s="191">
        <f>L142+O142</f>
        <v>17</v>
      </c>
      <c r="L142" s="191">
        <f>M142+N142</f>
        <v>16</v>
      </c>
      <c r="M142" s="191">
        <v>8</v>
      </c>
      <c r="N142" s="191">
        <v>8</v>
      </c>
      <c r="O142" s="191">
        <v>1</v>
      </c>
      <c r="P142" s="191">
        <v>33</v>
      </c>
    </row>
    <row r="143" spans="1:16">
      <c r="A143" s="191" t="s">
        <v>61</v>
      </c>
      <c r="B143" s="191" t="s">
        <v>101</v>
      </c>
      <c r="C143" s="191">
        <f>D143+E143</f>
        <v>3</v>
      </c>
      <c r="D143" s="191">
        <v>0.7</v>
      </c>
      <c r="E143" s="191">
        <v>2.2999999999999998</v>
      </c>
      <c r="F143" s="191"/>
      <c r="G143" s="191" t="s">
        <v>40</v>
      </c>
      <c r="H143" s="191" t="s">
        <v>20</v>
      </c>
      <c r="I143" s="191">
        <f>K143+P143</f>
        <v>75</v>
      </c>
      <c r="J143" s="191"/>
      <c r="K143" s="191">
        <f>L143+O143</f>
        <v>17</v>
      </c>
      <c r="L143" s="191">
        <f>M143+N143</f>
        <v>16</v>
      </c>
      <c r="M143" s="191">
        <v>8</v>
      </c>
      <c r="N143" s="191">
        <v>8</v>
      </c>
      <c r="O143" s="191">
        <v>1</v>
      </c>
      <c r="P143" s="191">
        <v>58</v>
      </c>
    </row>
    <row r="144" spans="1:16">
      <c r="A144" s="191" t="s">
        <v>62</v>
      </c>
      <c r="B144" s="191" t="s">
        <v>102</v>
      </c>
      <c r="C144" s="191">
        <f>D144+E144</f>
        <v>3</v>
      </c>
      <c r="D144" s="191">
        <v>0.7</v>
      </c>
      <c r="E144" s="191">
        <v>2.2999999999999998</v>
      </c>
      <c r="F144" s="191"/>
      <c r="G144" s="191" t="s">
        <v>40</v>
      </c>
      <c r="H144" s="191" t="s">
        <v>20</v>
      </c>
      <c r="I144" s="191">
        <f>K144+P144</f>
        <v>75</v>
      </c>
      <c r="J144" s="191"/>
      <c r="K144" s="191">
        <f>L144+O144</f>
        <v>17</v>
      </c>
      <c r="L144" s="191">
        <f>M144+N144</f>
        <v>16</v>
      </c>
      <c r="M144" s="191">
        <v>8</v>
      </c>
      <c r="N144" s="191">
        <v>8</v>
      </c>
      <c r="O144" s="191">
        <v>1</v>
      </c>
      <c r="P144" s="191">
        <v>58</v>
      </c>
    </row>
    <row r="145" spans="1:16">
      <c r="A145" s="191" t="s">
        <v>63</v>
      </c>
      <c r="B145" s="191" t="s">
        <v>103</v>
      </c>
      <c r="C145" s="191">
        <f>D145+E145</f>
        <v>3</v>
      </c>
      <c r="D145" s="191">
        <v>0.7</v>
      </c>
      <c r="E145" s="191">
        <v>2.2999999999999998</v>
      </c>
      <c r="F145" s="191"/>
      <c r="G145" s="191" t="s">
        <v>40</v>
      </c>
      <c r="H145" s="191" t="s">
        <v>20</v>
      </c>
      <c r="I145" s="191">
        <f>K145+P145</f>
        <v>75</v>
      </c>
      <c r="J145" s="191"/>
      <c r="K145" s="191">
        <f>L145+O145</f>
        <v>17</v>
      </c>
      <c r="L145" s="191">
        <f>M145+N145</f>
        <v>16</v>
      </c>
      <c r="M145" s="191">
        <v>8</v>
      </c>
      <c r="N145" s="191">
        <v>8</v>
      </c>
      <c r="O145" s="191">
        <v>1</v>
      </c>
      <c r="P145" s="191">
        <v>58</v>
      </c>
    </row>
    <row r="146" spans="1:16">
      <c r="A146" s="191" t="s">
        <v>31</v>
      </c>
      <c r="B146" s="191"/>
      <c r="C146" s="191">
        <f>SUM(C141:C145)</f>
        <v>15</v>
      </c>
      <c r="D146" s="191">
        <f>SUM(D141:D145)</f>
        <v>3.8</v>
      </c>
      <c r="E146" s="191">
        <f>SUM(E141:E145)</f>
        <v>11.2</v>
      </c>
      <c r="F146" s="191"/>
      <c r="G146" s="191" t="s">
        <v>29</v>
      </c>
      <c r="H146" s="191" t="s">
        <v>29</v>
      </c>
      <c r="I146" s="191">
        <f t="shared" ref="I146:P146" si="36">SUM(I141:I145)</f>
        <v>376</v>
      </c>
      <c r="J146" s="191"/>
      <c r="K146" s="191">
        <f t="shared" si="36"/>
        <v>94</v>
      </c>
      <c r="L146" s="191">
        <f t="shared" si="36"/>
        <v>88</v>
      </c>
      <c r="M146" s="191">
        <f t="shared" si="36"/>
        <v>40</v>
      </c>
      <c r="N146" s="191">
        <f t="shared" si="36"/>
        <v>48</v>
      </c>
      <c r="O146" s="191">
        <f t="shared" si="36"/>
        <v>6</v>
      </c>
      <c r="P146" s="191">
        <f t="shared" si="36"/>
        <v>282</v>
      </c>
    </row>
    <row r="147" spans="1:16">
      <c r="A147" s="191" t="s">
        <v>183</v>
      </c>
      <c r="B147" s="191"/>
      <c r="C147" s="191"/>
      <c r="D147" s="191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</row>
    <row r="148" spans="1:16">
      <c r="A148" s="191" t="s">
        <v>184</v>
      </c>
      <c r="B148" s="191"/>
      <c r="C148" s="191">
        <f>C143+C144+C145</f>
        <v>9</v>
      </c>
      <c r="D148" s="191">
        <f>D143+D144+D145</f>
        <v>2.0999999999999996</v>
      </c>
      <c r="E148" s="191">
        <f>E143+E144+E145</f>
        <v>6.8999999999999995</v>
      </c>
      <c r="F148" s="191"/>
      <c r="G148" s="191" t="s">
        <v>29</v>
      </c>
      <c r="H148" s="191" t="s">
        <v>29</v>
      </c>
      <c r="I148" s="191">
        <f>I143+I144+I145</f>
        <v>225</v>
      </c>
      <c r="J148" s="191"/>
      <c r="K148" s="191">
        <f t="shared" ref="K148:P148" si="37">K143+K144+K145</f>
        <v>51</v>
      </c>
      <c r="L148" s="191">
        <f t="shared" si="37"/>
        <v>48</v>
      </c>
      <c r="M148" s="191">
        <f t="shared" si="37"/>
        <v>24</v>
      </c>
      <c r="N148" s="191">
        <f t="shared" si="37"/>
        <v>24</v>
      </c>
      <c r="O148" s="191">
        <f t="shared" si="37"/>
        <v>3</v>
      </c>
      <c r="P148" s="191">
        <f t="shared" si="37"/>
        <v>174</v>
      </c>
    </row>
    <row r="149" spans="1:16">
      <c r="A149" s="191" t="s">
        <v>136</v>
      </c>
      <c r="B149" s="191"/>
      <c r="C149" s="191">
        <f>C137+C146+C129</f>
        <v>30</v>
      </c>
      <c r="D149" s="191">
        <f t="shared" ref="D149:E149" si="38">D137+D146+D129</f>
        <v>9.3999999999999986</v>
      </c>
      <c r="E149" s="191">
        <f t="shared" si="38"/>
        <v>20.599999999999998</v>
      </c>
      <c r="F149" s="191"/>
      <c r="G149" s="191" t="s">
        <v>29</v>
      </c>
      <c r="H149" s="191" t="s">
        <v>29</v>
      </c>
      <c r="I149" s="191">
        <f>K149+P149</f>
        <v>755</v>
      </c>
      <c r="J149" s="191"/>
      <c r="K149" s="191">
        <f>K137+K146+K129</f>
        <v>233</v>
      </c>
      <c r="L149" s="191">
        <f>L137+L146+L129</f>
        <v>222</v>
      </c>
      <c r="M149" s="191">
        <f t="shared" ref="M149" si="39">M137+M146</f>
        <v>80</v>
      </c>
      <c r="N149" s="191">
        <f>N137+N146+N129</f>
        <v>142</v>
      </c>
      <c r="O149" s="191">
        <f>O137+O146+O131</f>
        <v>11</v>
      </c>
      <c r="P149" s="191">
        <f>P137+P146+P129</f>
        <v>522</v>
      </c>
    </row>
    <row r="150" spans="1:16">
      <c r="A150" s="361" t="s">
        <v>135</v>
      </c>
      <c r="B150" s="362"/>
      <c r="C150" s="362"/>
      <c r="D150" s="362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3"/>
    </row>
    <row r="151" spans="1:16">
      <c r="A151" s="190" t="s">
        <v>10</v>
      </c>
      <c r="B151" s="190" t="s">
        <v>9</v>
      </c>
      <c r="C151" s="191"/>
      <c r="D151" s="191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</row>
    <row r="152" spans="1:16">
      <c r="A152" s="191" t="s">
        <v>4</v>
      </c>
      <c r="B152" s="191" t="s">
        <v>89</v>
      </c>
      <c r="C152" s="191">
        <f>D152+E152</f>
        <v>3</v>
      </c>
      <c r="D152" s="191">
        <v>0.8</v>
      </c>
      <c r="E152" s="191">
        <v>2.2000000000000002</v>
      </c>
      <c r="F152" s="191"/>
      <c r="G152" s="191" t="s">
        <v>39</v>
      </c>
      <c r="H152" s="191" t="s">
        <v>16</v>
      </c>
      <c r="I152" s="191">
        <f>K152+P152</f>
        <v>77</v>
      </c>
      <c r="J152" s="191"/>
      <c r="K152" s="191">
        <f>L152+O152</f>
        <v>22</v>
      </c>
      <c r="L152" s="191">
        <f>M152+N152</f>
        <v>20</v>
      </c>
      <c r="M152" s="191">
        <v>8</v>
      </c>
      <c r="N152" s="191">
        <v>12</v>
      </c>
      <c r="O152" s="191">
        <v>2</v>
      </c>
      <c r="P152" s="191">
        <v>55</v>
      </c>
    </row>
    <row r="153" spans="1:16">
      <c r="A153" s="191" t="s">
        <v>60</v>
      </c>
      <c r="B153" s="191" t="s">
        <v>90</v>
      </c>
      <c r="C153" s="191">
        <f>D153+E153</f>
        <v>3</v>
      </c>
      <c r="D153" s="191">
        <v>1</v>
      </c>
      <c r="E153" s="191">
        <v>2</v>
      </c>
      <c r="F153" s="191"/>
      <c r="G153" s="191" t="s">
        <v>39</v>
      </c>
      <c r="H153" s="191" t="s">
        <v>16</v>
      </c>
      <c r="I153" s="191">
        <f>K153+P153</f>
        <v>76</v>
      </c>
      <c r="J153" s="191"/>
      <c r="K153" s="191">
        <f>L153+O153</f>
        <v>26</v>
      </c>
      <c r="L153" s="191">
        <f>M153+N153</f>
        <v>24</v>
      </c>
      <c r="M153" s="191">
        <v>8</v>
      </c>
      <c r="N153" s="191">
        <v>16</v>
      </c>
      <c r="O153" s="191">
        <v>2</v>
      </c>
      <c r="P153" s="191">
        <v>50</v>
      </c>
    </row>
    <row r="154" spans="1:16" ht="23.25" customHeight="1">
      <c r="A154" s="191" t="s">
        <v>61</v>
      </c>
      <c r="B154" s="198" t="s">
        <v>91</v>
      </c>
      <c r="C154" s="191">
        <f>D154+E154</f>
        <v>4</v>
      </c>
      <c r="D154" s="191">
        <v>2.4</v>
      </c>
      <c r="E154" s="191">
        <v>1.6</v>
      </c>
      <c r="F154" s="191"/>
      <c r="G154" s="191" t="s">
        <v>39</v>
      </c>
      <c r="H154" s="191" t="s">
        <v>16</v>
      </c>
      <c r="I154" s="191">
        <f>K154+P154</f>
        <v>102</v>
      </c>
      <c r="J154" s="191"/>
      <c r="K154" s="191">
        <f>L154+O154</f>
        <v>62</v>
      </c>
      <c r="L154" s="191">
        <f>M154+N154</f>
        <v>60</v>
      </c>
      <c r="M154" s="191">
        <v>30</v>
      </c>
      <c r="N154" s="191">
        <v>30</v>
      </c>
      <c r="O154" s="191">
        <v>2</v>
      </c>
      <c r="P154" s="191">
        <v>40</v>
      </c>
    </row>
    <row r="155" spans="1:16">
      <c r="A155" s="191" t="s">
        <v>62</v>
      </c>
      <c r="B155" s="191" t="s">
        <v>92</v>
      </c>
      <c r="C155" s="191">
        <f>D155+E155</f>
        <v>3</v>
      </c>
      <c r="D155" s="191">
        <v>0.7</v>
      </c>
      <c r="E155" s="191">
        <v>2.2999999999999998</v>
      </c>
      <c r="F155" s="191"/>
      <c r="G155" s="191" t="s">
        <v>40</v>
      </c>
      <c r="H155" s="191" t="s">
        <v>16</v>
      </c>
      <c r="I155" s="191">
        <f>K155+P155</f>
        <v>75</v>
      </c>
      <c r="J155" s="191"/>
      <c r="K155" s="191">
        <f>L155+O155</f>
        <v>17</v>
      </c>
      <c r="L155" s="191">
        <f>M155+N155</f>
        <v>16</v>
      </c>
      <c r="M155" s="191">
        <v>8</v>
      </c>
      <c r="N155" s="191">
        <v>8</v>
      </c>
      <c r="O155" s="191">
        <v>1</v>
      </c>
      <c r="P155" s="191">
        <v>58</v>
      </c>
    </row>
    <row r="156" spans="1:16">
      <c r="A156" s="191" t="s">
        <v>31</v>
      </c>
      <c r="B156" s="191"/>
      <c r="C156" s="191">
        <f>SUM(C152:C155)</f>
        <v>13</v>
      </c>
      <c r="D156" s="191">
        <f>SUM(D152:D155)</f>
        <v>4.9000000000000004</v>
      </c>
      <c r="E156" s="191">
        <f>SUM(E152:E155)</f>
        <v>8.1000000000000014</v>
      </c>
      <c r="F156" s="191"/>
      <c r="G156" s="191" t="s">
        <v>29</v>
      </c>
      <c r="H156" s="191" t="s">
        <v>29</v>
      </c>
      <c r="I156" s="191">
        <f t="shared" ref="I156:P156" si="40">SUM(I152:I155)</f>
        <v>330</v>
      </c>
      <c r="J156" s="191"/>
      <c r="K156" s="191">
        <f t="shared" si="40"/>
        <v>127</v>
      </c>
      <c r="L156" s="191">
        <f t="shared" si="40"/>
        <v>120</v>
      </c>
      <c r="M156" s="191">
        <f t="shared" si="40"/>
        <v>54</v>
      </c>
      <c r="N156" s="191">
        <f t="shared" si="40"/>
        <v>66</v>
      </c>
      <c r="O156" s="191">
        <f t="shared" si="40"/>
        <v>7</v>
      </c>
      <c r="P156" s="191">
        <f t="shared" si="40"/>
        <v>203</v>
      </c>
    </row>
    <row r="157" spans="1:16">
      <c r="A157" s="191" t="s">
        <v>183</v>
      </c>
      <c r="B157" s="191"/>
      <c r="C157" s="191"/>
      <c r="D157" s="191"/>
      <c r="E157" s="191"/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</row>
    <row r="158" spans="1:16">
      <c r="A158" s="191" t="s">
        <v>184</v>
      </c>
      <c r="B158" s="191"/>
      <c r="C158" s="191"/>
      <c r="D158" s="191"/>
      <c r="E158" s="191"/>
      <c r="F158" s="191"/>
      <c r="G158" s="191" t="s">
        <v>29</v>
      </c>
      <c r="H158" s="191" t="s">
        <v>29</v>
      </c>
      <c r="I158" s="191"/>
      <c r="J158" s="191"/>
      <c r="K158" s="191"/>
      <c r="L158" s="191"/>
      <c r="M158" s="191"/>
      <c r="N158" s="191"/>
      <c r="O158" s="191"/>
      <c r="P158" s="191"/>
    </row>
    <row r="159" spans="1:16">
      <c r="A159" s="190" t="s">
        <v>11</v>
      </c>
      <c r="B159" s="190" t="s">
        <v>12</v>
      </c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</row>
    <row r="160" spans="1:16">
      <c r="A160" s="191" t="s">
        <v>4</v>
      </c>
      <c r="B160" s="191" t="s">
        <v>104</v>
      </c>
      <c r="C160" s="191">
        <f>D160+E160</f>
        <v>3</v>
      </c>
      <c r="D160" s="191">
        <v>0.7</v>
      </c>
      <c r="E160" s="191">
        <v>2.2999999999999998</v>
      </c>
      <c r="F160" s="191"/>
      <c r="G160" s="191" t="s">
        <v>40</v>
      </c>
      <c r="H160" s="191" t="s">
        <v>20</v>
      </c>
      <c r="I160" s="191">
        <f>K160+P160</f>
        <v>75</v>
      </c>
      <c r="J160" s="191"/>
      <c r="K160" s="191">
        <f>L160+O160</f>
        <v>17</v>
      </c>
      <c r="L160" s="191">
        <f>M160+N160</f>
        <v>16</v>
      </c>
      <c r="M160" s="191">
        <v>8</v>
      </c>
      <c r="N160" s="191">
        <v>8</v>
      </c>
      <c r="O160" s="191">
        <v>1</v>
      </c>
      <c r="P160" s="191">
        <v>58</v>
      </c>
    </row>
    <row r="161" spans="1:16">
      <c r="A161" s="191" t="s">
        <v>60</v>
      </c>
      <c r="B161" s="191" t="s">
        <v>105</v>
      </c>
      <c r="C161" s="191">
        <f>D161+E161</f>
        <v>3</v>
      </c>
      <c r="D161" s="191">
        <v>0.7</v>
      </c>
      <c r="E161" s="191">
        <v>2.2999999999999998</v>
      </c>
      <c r="F161" s="191"/>
      <c r="G161" s="191" t="s">
        <v>40</v>
      </c>
      <c r="H161" s="191" t="s">
        <v>20</v>
      </c>
      <c r="I161" s="191">
        <f>K161+P161</f>
        <v>75</v>
      </c>
      <c r="J161" s="191"/>
      <c r="K161" s="191">
        <f>L161+O161</f>
        <v>17</v>
      </c>
      <c r="L161" s="191">
        <f>M161+N161</f>
        <v>16</v>
      </c>
      <c r="M161" s="191">
        <v>8</v>
      </c>
      <c r="N161" s="191">
        <v>8</v>
      </c>
      <c r="O161" s="191">
        <v>1</v>
      </c>
      <c r="P161" s="191">
        <v>58</v>
      </c>
    </row>
    <row r="162" spans="1:16">
      <c r="A162" s="191" t="s">
        <v>61</v>
      </c>
      <c r="B162" s="191" t="s">
        <v>95</v>
      </c>
      <c r="C162" s="191">
        <f>D162+E162</f>
        <v>3</v>
      </c>
      <c r="D162" s="191">
        <v>0.5</v>
      </c>
      <c r="E162" s="191">
        <v>2.5</v>
      </c>
      <c r="F162" s="191"/>
      <c r="G162" s="191" t="s">
        <v>40</v>
      </c>
      <c r="H162" s="191" t="s">
        <v>20</v>
      </c>
      <c r="I162" s="191">
        <f>K162+P162</f>
        <v>75</v>
      </c>
      <c r="J162" s="191"/>
      <c r="K162" s="191">
        <f>L162+O162</f>
        <v>13</v>
      </c>
      <c r="L162" s="191">
        <f>M162+N162</f>
        <v>0</v>
      </c>
      <c r="M162" s="191"/>
      <c r="N162" s="191"/>
      <c r="O162" s="191">
        <v>13</v>
      </c>
      <c r="P162" s="191">
        <v>62</v>
      </c>
    </row>
    <row r="163" spans="1:16">
      <c r="A163" s="191" t="s">
        <v>31</v>
      </c>
      <c r="B163" s="191"/>
      <c r="C163" s="191">
        <f>SUM(C160:C162)</f>
        <v>9</v>
      </c>
      <c r="D163" s="191">
        <f>SUM(D160:D162)</f>
        <v>1.9</v>
      </c>
      <c r="E163" s="191">
        <f>SUM(E160:E162)</f>
        <v>7.1</v>
      </c>
      <c r="F163" s="191"/>
      <c r="G163" s="191" t="s">
        <v>29</v>
      </c>
      <c r="H163" s="191" t="s">
        <v>29</v>
      </c>
      <c r="I163" s="191">
        <f t="shared" ref="I163:P163" si="41">SUM(I160:I162)</f>
        <v>225</v>
      </c>
      <c r="J163" s="191"/>
      <c r="K163" s="191">
        <f t="shared" si="41"/>
        <v>47</v>
      </c>
      <c r="L163" s="191">
        <f t="shared" si="41"/>
        <v>32</v>
      </c>
      <c r="M163" s="191">
        <f t="shared" si="41"/>
        <v>16</v>
      </c>
      <c r="N163" s="191">
        <f t="shared" si="41"/>
        <v>16</v>
      </c>
      <c r="O163" s="191">
        <f t="shared" si="41"/>
        <v>15</v>
      </c>
      <c r="P163" s="191">
        <f t="shared" si="41"/>
        <v>178</v>
      </c>
    </row>
    <row r="164" spans="1:16">
      <c r="A164" s="191" t="s">
        <v>183</v>
      </c>
      <c r="B164" s="191"/>
      <c r="C164" s="191"/>
      <c r="D164" s="191"/>
      <c r="E164" s="191"/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</row>
    <row r="165" spans="1:16">
      <c r="A165" s="191" t="s">
        <v>184</v>
      </c>
      <c r="B165" s="191"/>
      <c r="C165" s="191">
        <f>C160+C161+C162</f>
        <v>9</v>
      </c>
      <c r="D165" s="191">
        <f>D160+D161+D162</f>
        <v>1.9</v>
      </c>
      <c r="E165" s="191">
        <f>E160+E161+E162</f>
        <v>7.1</v>
      </c>
      <c r="F165" s="191"/>
      <c r="G165" s="191" t="s">
        <v>29</v>
      </c>
      <c r="H165" s="191" t="s">
        <v>29</v>
      </c>
      <c r="I165" s="191">
        <f t="shared" ref="I165:P165" si="42">I160+I161+I162</f>
        <v>225</v>
      </c>
      <c r="J165" s="191"/>
      <c r="K165" s="191">
        <f t="shared" si="42"/>
        <v>47</v>
      </c>
      <c r="L165" s="191">
        <f t="shared" si="42"/>
        <v>32</v>
      </c>
      <c r="M165" s="191">
        <f t="shared" si="42"/>
        <v>16</v>
      </c>
      <c r="N165" s="191">
        <f t="shared" si="42"/>
        <v>16</v>
      </c>
      <c r="O165" s="191">
        <f t="shared" si="42"/>
        <v>15</v>
      </c>
      <c r="P165" s="191">
        <f t="shared" si="42"/>
        <v>178</v>
      </c>
    </row>
    <row r="166" spans="1:16">
      <c r="A166" s="190" t="s">
        <v>26</v>
      </c>
      <c r="B166" s="190" t="s">
        <v>13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</row>
    <row r="167" spans="1:16">
      <c r="A167" s="191" t="s">
        <v>4</v>
      </c>
      <c r="B167" s="191" t="s">
        <v>93</v>
      </c>
      <c r="C167" s="191">
        <f>D167+E167</f>
        <v>2</v>
      </c>
      <c r="D167" s="191">
        <v>0.7</v>
      </c>
      <c r="E167" s="191">
        <v>1.3</v>
      </c>
      <c r="F167" s="191"/>
      <c r="G167" s="191" t="s">
        <v>40</v>
      </c>
      <c r="H167" s="191" t="s">
        <v>20</v>
      </c>
      <c r="I167" s="191">
        <f>K167+P167</f>
        <v>50</v>
      </c>
      <c r="J167" s="191"/>
      <c r="K167" s="191">
        <f>L167+O167</f>
        <v>17</v>
      </c>
      <c r="L167" s="191">
        <f>M167+N167</f>
        <v>16</v>
      </c>
      <c r="M167" s="191"/>
      <c r="N167" s="191">
        <v>16</v>
      </c>
      <c r="O167" s="191">
        <v>1</v>
      </c>
      <c r="P167" s="191">
        <v>33</v>
      </c>
    </row>
    <row r="168" spans="1:16">
      <c r="A168" s="191" t="s">
        <v>31</v>
      </c>
      <c r="B168" s="191"/>
      <c r="C168" s="191">
        <f>C167</f>
        <v>2</v>
      </c>
      <c r="D168" s="191">
        <f>D167</f>
        <v>0.7</v>
      </c>
      <c r="E168" s="191">
        <f>E167</f>
        <v>1.3</v>
      </c>
      <c r="F168" s="191"/>
      <c r="G168" s="191" t="s">
        <v>29</v>
      </c>
      <c r="H168" s="191" t="s">
        <v>29</v>
      </c>
      <c r="I168" s="191">
        <f t="shared" ref="I168:P168" si="43">I167</f>
        <v>50</v>
      </c>
      <c r="J168" s="191"/>
      <c r="K168" s="191">
        <f t="shared" si="43"/>
        <v>17</v>
      </c>
      <c r="L168" s="191">
        <f t="shared" si="43"/>
        <v>16</v>
      </c>
      <c r="M168" s="191">
        <f t="shared" si="43"/>
        <v>0</v>
      </c>
      <c r="N168" s="191">
        <f t="shared" si="43"/>
        <v>16</v>
      </c>
      <c r="O168" s="191">
        <f t="shared" si="43"/>
        <v>1</v>
      </c>
      <c r="P168" s="191">
        <f t="shared" si="43"/>
        <v>33</v>
      </c>
    </row>
    <row r="169" spans="1:16">
      <c r="A169" s="191" t="s">
        <v>183</v>
      </c>
      <c r="B169" s="191"/>
      <c r="C169" s="191"/>
      <c r="D169" s="191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</row>
    <row r="170" spans="1:16">
      <c r="A170" s="191" t="s">
        <v>184</v>
      </c>
      <c r="B170" s="191"/>
      <c r="C170" s="191">
        <f>C167</f>
        <v>2</v>
      </c>
      <c r="D170" s="191">
        <f>D167</f>
        <v>0.7</v>
      </c>
      <c r="E170" s="191">
        <f>E167</f>
        <v>1.3</v>
      </c>
      <c r="F170" s="191"/>
      <c r="G170" s="191" t="s">
        <v>29</v>
      </c>
      <c r="H170" s="191" t="s">
        <v>29</v>
      </c>
      <c r="I170" s="191">
        <f t="shared" ref="I170:P170" si="44">I167</f>
        <v>50</v>
      </c>
      <c r="J170" s="191"/>
      <c r="K170" s="191">
        <f t="shared" si="44"/>
        <v>17</v>
      </c>
      <c r="L170" s="191">
        <f t="shared" si="44"/>
        <v>16</v>
      </c>
      <c r="M170" s="191">
        <f t="shared" si="44"/>
        <v>0</v>
      </c>
      <c r="N170" s="191">
        <f t="shared" si="44"/>
        <v>16</v>
      </c>
      <c r="O170" s="191">
        <f t="shared" si="44"/>
        <v>1</v>
      </c>
      <c r="P170" s="191">
        <f t="shared" si="44"/>
        <v>33</v>
      </c>
    </row>
    <row r="171" spans="1:16">
      <c r="A171" s="191" t="s">
        <v>28</v>
      </c>
      <c r="B171" s="191"/>
      <c r="C171" s="191"/>
      <c r="D171" s="191"/>
      <c r="E171" s="191"/>
      <c r="F171" s="191"/>
      <c r="G171" s="191"/>
      <c r="H171" s="191"/>
      <c r="I171" s="191"/>
      <c r="J171" s="191"/>
      <c r="K171" s="191"/>
      <c r="L171" s="191"/>
      <c r="M171" s="191"/>
      <c r="N171" s="191"/>
      <c r="O171" s="191"/>
      <c r="P171" s="191"/>
    </row>
    <row r="172" spans="1:16">
      <c r="A172" s="191" t="s">
        <v>4</v>
      </c>
      <c r="B172" s="191" t="s">
        <v>94</v>
      </c>
      <c r="C172" s="191">
        <f>D172+E172</f>
        <v>6</v>
      </c>
      <c r="D172" s="191">
        <v>2</v>
      </c>
      <c r="E172" s="191">
        <v>4</v>
      </c>
      <c r="F172" s="191"/>
      <c r="G172" s="191" t="s">
        <v>40</v>
      </c>
      <c r="H172" s="191" t="s">
        <v>20</v>
      </c>
      <c r="I172" s="191"/>
      <c r="J172" s="191"/>
      <c r="K172" s="191" t="s">
        <v>148</v>
      </c>
      <c r="L172" s="191"/>
      <c r="M172" s="191"/>
      <c r="N172" s="191"/>
      <c r="O172" s="191"/>
      <c r="P172" s="191"/>
    </row>
    <row r="173" spans="1:16">
      <c r="A173" s="190" t="s">
        <v>137</v>
      </c>
      <c r="B173" s="190"/>
      <c r="C173" s="190">
        <f>C156+C163+C168+C172</f>
        <v>30</v>
      </c>
      <c r="D173" s="190">
        <f>D156+D163+D168+D172</f>
        <v>9.5</v>
      </c>
      <c r="E173" s="190">
        <f>E156+E163+E168+E172</f>
        <v>20.5</v>
      </c>
      <c r="F173" s="190"/>
      <c r="G173" s="190" t="s">
        <v>29</v>
      </c>
      <c r="H173" s="190" t="s">
        <v>29</v>
      </c>
      <c r="I173" s="190">
        <f>I156+I163+I168+I172</f>
        <v>605</v>
      </c>
      <c r="J173" s="190"/>
      <c r="K173" s="190">
        <f>K156+K163+K168</f>
        <v>191</v>
      </c>
      <c r="L173" s="190">
        <f t="shared" ref="L173:P173" si="45">L156+L163+L168+L172</f>
        <v>168</v>
      </c>
      <c r="M173" s="190">
        <f t="shared" si="45"/>
        <v>70</v>
      </c>
      <c r="N173" s="190">
        <f t="shared" si="45"/>
        <v>98</v>
      </c>
      <c r="O173" s="190">
        <f t="shared" si="45"/>
        <v>23</v>
      </c>
      <c r="P173" s="190">
        <f t="shared" si="45"/>
        <v>414</v>
      </c>
    </row>
    <row r="174" spans="1:16">
      <c r="A174" s="190" t="s">
        <v>139</v>
      </c>
      <c r="B174" s="190"/>
      <c r="C174" s="190">
        <f>C149+C173</f>
        <v>60</v>
      </c>
      <c r="D174" s="190">
        <f>D149+D173</f>
        <v>18.899999999999999</v>
      </c>
      <c r="E174" s="190">
        <f>E149+E173</f>
        <v>41.099999999999994</v>
      </c>
      <c r="F174" s="190"/>
      <c r="G174" s="190" t="s">
        <v>29</v>
      </c>
      <c r="H174" s="190" t="s">
        <v>29</v>
      </c>
      <c r="I174" s="190">
        <f>I149+I173</f>
        <v>1360</v>
      </c>
      <c r="J174" s="190"/>
      <c r="K174" s="190">
        <f t="shared" ref="K174:P174" si="46">K149+K173</f>
        <v>424</v>
      </c>
      <c r="L174" s="190">
        <f t="shared" si="46"/>
        <v>390</v>
      </c>
      <c r="M174" s="190">
        <f t="shared" si="46"/>
        <v>150</v>
      </c>
      <c r="N174" s="190">
        <f t="shared" si="46"/>
        <v>240</v>
      </c>
      <c r="O174" s="190">
        <f t="shared" si="46"/>
        <v>34</v>
      </c>
      <c r="P174" s="190">
        <f t="shared" si="46"/>
        <v>936</v>
      </c>
    </row>
    <row r="175" spans="1:16">
      <c r="A175" s="361" t="s">
        <v>138</v>
      </c>
      <c r="B175" s="362"/>
      <c r="C175" s="362"/>
      <c r="D175" s="362"/>
      <c r="E175" s="362"/>
      <c r="F175" s="362"/>
      <c r="G175" s="362"/>
      <c r="H175" s="362"/>
      <c r="I175" s="362"/>
      <c r="J175" s="362"/>
      <c r="K175" s="362"/>
      <c r="L175" s="362"/>
      <c r="M175" s="362"/>
      <c r="N175" s="362"/>
      <c r="O175" s="362"/>
      <c r="P175" s="363"/>
    </row>
    <row r="176" spans="1:16">
      <c r="A176" s="190" t="s">
        <v>10</v>
      </c>
      <c r="B176" s="190" t="s">
        <v>9</v>
      </c>
      <c r="C176" s="191"/>
      <c r="D176" s="191"/>
      <c r="E176" s="191"/>
      <c r="F176" s="191"/>
      <c r="G176" s="191"/>
      <c r="H176" s="191"/>
      <c r="I176" s="191"/>
      <c r="J176" s="191"/>
      <c r="K176" s="191"/>
      <c r="L176" s="191"/>
      <c r="M176" s="191"/>
      <c r="N176" s="191"/>
      <c r="O176" s="191"/>
      <c r="P176" s="191"/>
    </row>
    <row r="177" spans="1:16">
      <c r="A177" s="191" t="s">
        <v>4</v>
      </c>
      <c r="B177" s="191" t="s">
        <v>140</v>
      </c>
      <c r="C177" s="191">
        <f>D177+E177</f>
        <v>1</v>
      </c>
      <c r="D177" s="191">
        <v>0.6</v>
      </c>
      <c r="E177" s="191">
        <v>0.4</v>
      </c>
      <c r="F177" s="191"/>
      <c r="G177" s="191" t="s">
        <v>40</v>
      </c>
      <c r="H177" s="191" t="s">
        <v>16</v>
      </c>
      <c r="I177" s="191">
        <f>K177+P177</f>
        <v>25</v>
      </c>
      <c r="J177" s="191"/>
      <c r="K177" s="191">
        <f>L177+O177</f>
        <v>15</v>
      </c>
      <c r="L177" s="191">
        <f>M177+N177</f>
        <v>15</v>
      </c>
      <c r="M177" s="191">
        <v>15</v>
      </c>
      <c r="N177" s="191"/>
      <c r="O177" s="191"/>
      <c r="P177" s="191">
        <v>10</v>
      </c>
    </row>
    <row r="178" spans="1:16">
      <c r="A178" s="191" t="s">
        <v>60</v>
      </c>
      <c r="B178" s="191" t="s">
        <v>142</v>
      </c>
      <c r="C178" s="191">
        <f>D178+E178</f>
        <v>3</v>
      </c>
      <c r="D178" s="191">
        <v>1.2</v>
      </c>
      <c r="E178" s="191">
        <v>1.8</v>
      </c>
      <c r="F178" s="191"/>
      <c r="G178" s="191" t="s">
        <v>39</v>
      </c>
      <c r="H178" s="191" t="s">
        <v>16</v>
      </c>
      <c r="I178" s="191">
        <f>K178+P178</f>
        <v>76</v>
      </c>
      <c r="J178" s="191"/>
      <c r="K178" s="191">
        <f>L178+O178</f>
        <v>29</v>
      </c>
      <c r="L178" s="191">
        <f>M178+N178</f>
        <v>28</v>
      </c>
      <c r="M178" s="191">
        <v>12</v>
      </c>
      <c r="N178" s="191">
        <v>16</v>
      </c>
      <c r="O178" s="191">
        <v>1</v>
      </c>
      <c r="P178" s="191">
        <v>47</v>
      </c>
    </row>
    <row r="179" spans="1:16">
      <c r="A179" s="191" t="s">
        <v>31</v>
      </c>
      <c r="B179" s="191"/>
      <c r="C179" s="191">
        <f>SUM(C177:C178)</f>
        <v>4</v>
      </c>
      <c r="D179" s="191">
        <f>SUM(D177:D178)</f>
        <v>1.7999999999999998</v>
      </c>
      <c r="E179" s="191">
        <f>SUM(E177:E178)</f>
        <v>2.2000000000000002</v>
      </c>
      <c r="F179" s="191"/>
      <c r="G179" s="191" t="s">
        <v>29</v>
      </c>
      <c r="H179" s="191" t="s">
        <v>29</v>
      </c>
      <c r="I179" s="191">
        <f t="shared" ref="I179:P179" si="47">SUM(I177:I178)</f>
        <v>101</v>
      </c>
      <c r="J179" s="191"/>
      <c r="K179" s="191">
        <f t="shared" si="47"/>
        <v>44</v>
      </c>
      <c r="L179" s="191">
        <f t="shared" si="47"/>
        <v>43</v>
      </c>
      <c r="M179" s="191">
        <f t="shared" si="47"/>
        <v>27</v>
      </c>
      <c r="N179" s="191">
        <f t="shared" si="47"/>
        <v>16</v>
      </c>
      <c r="O179" s="191">
        <f t="shared" si="47"/>
        <v>1</v>
      </c>
      <c r="P179" s="191">
        <f t="shared" si="47"/>
        <v>57</v>
      </c>
    </row>
    <row r="180" spans="1:16">
      <c r="A180" s="191" t="s">
        <v>183</v>
      </c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</row>
    <row r="181" spans="1:16">
      <c r="A181" s="191" t="s">
        <v>184</v>
      </c>
      <c r="B181" s="191"/>
      <c r="C181" s="191"/>
      <c r="D181" s="191"/>
      <c r="E181" s="191"/>
      <c r="F181" s="191"/>
      <c r="G181" s="191" t="s">
        <v>29</v>
      </c>
      <c r="H181" s="191" t="s">
        <v>29</v>
      </c>
      <c r="I181" s="191"/>
      <c r="J181" s="191"/>
      <c r="K181" s="191"/>
      <c r="L181" s="191"/>
      <c r="M181" s="191"/>
      <c r="N181" s="191"/>
      <c r="O181" s="191"/>
      <c r="P181" s="191"/>
    </row>
    <row r="182" spans="1:16">
      <c r="A182" s="190" t="s">
        <v>11</v>
      </c>
      <c r="B182" s="190" t="s">
        <v>12</v>
      </c>
      <c r="C182" s="191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</row>
    <row r="183" spans="1:16">
      <c r="A183" s="191" t="s">
        <v>4</v>
      </c>
      <c r="B183" s="191" t="s">
        <v>141</v>
      </c>
      <c r="C183" s="191">
        <v>2.5</v>
      </c>
      <c r="D183" s="191">
        <v>0.7</v>
      </c>
      <c r="E183" s="191">
        <v>2.2999999999999998</v>
      </c>
      <c r="F183" s="191"/>
      <c r="G183" s="191" t="s">
        <v>40</v>
      </c>
      <c r="H183" s="191" t="s">
        <v>16</v>
      </c>
      <c r="I183" s="191">
        <f>K183+P183</f>
        <v>75</v>
      </c>
      <c r="J183" s="191"/>
      <c r="K183" s="191">
        <f>L183+O183</f>
        <v>17</v>
      </c>
      <c r="L183" s="191">
        <f>M183+N183</f>
        <v>16</v>
      </c>
      <c r="M183" s="191">
        <v>8</v>
      </c>
      <c r="N183" s="191">
        <v>8</v>
      </c>
      <c r="O183" s="191">
        <v>1</v>
      </c>
      <c r="P183" s="191">
        <v>58</v>
      </c>
    </row>
    <row r="184" spans="1:16">
      <c r="A184" s="191" t="s">
        <v>60</v>
      </c>
      <c r="B184" s="191" t="s">
        <v>106</v>
      </c>
      <c r="C184" s="191">
        <f>D184+E184</f>
        <v>3</v>
      </c>
      <c r="D184" s="191">
        <v>0.7</v>
      </c>
      <c r="E184" s="191">
        <v>2.2999999999999998</v>
      </c>
      <c r="F184" s="191"/>
      <c r="G184" s="191" t="s">
        <v>40</v>
      </c>
      <c r="H184" s="191" t="s">
        <v>20</v>
      </c>
      <c r="I184" s="191">
        <f>K184+P184</f>
        <v>75</v>
      </c>
      <c r="J184" s="191"/>
      <c r="K184" s="191">
        <f>L184+O184</f>
        <v>17</v>
      </c>
      <c r="L184" s="191">
        <f>M184+N184</f>
        <v>16</v>
      </c>
      <c r="M184" s="191">
        <v>8</v>
      </c>
      <c r="N184" s="191">
        <v>8</v>
      </c>
      <c r="O184" s="191">
        <v>1</v>
      </c>
      <c r="P184" s="191">
        <v>58</v>
      </c>
    </row>
    <row r="185" spans="1:16">
      <c r="A185" s="191" t="s">
        <v>61</v>
      </c>
      <c r="B185" s="191" t="s">
        <v>107</v>
      </c>
      <c r="C185" s="191">
        <f>D185+E185</f>
        <v>3</v>
      </c>
      <c r="D185" s="191">
        <v>0.7</v>
      </c>
      <c r="E185" s="191">
        <v>2.2999999999999998</v>
      </c>
      <c r="F185" s="191"/>
      <c r="G185" s="191" t="s">
        <v>40</v>
      </c>
      <c r="H185" s="191" t="s">
        <v>20</v>
      </c>
      <c r="I185" s="191">
        <f>K185+P185</f>
        <v>75</v>
      </c>
      <c r="J185" s="191"/>
      <c r="K185" s="191">
        <f>L185+O185</f>
        <v>17</v>
      </c>
      <c r="L185" s="191">
        <f>M185+N185</f>
        <v>16</v>
      </c>
      <c r="M185" s="191">
        <v>8</v>
      </c>
      <c r="N185" s="191">
        <v>8</v>
      </c>
      <c r="O185" s="191">
        <v>1</v>
      </c>
      <c r="P185" s="191">
        <v>58</v>
      </c>
    </row>
    <row r="186" spans="1:16">
      <c r="A186" s="191" t="s">
        <v>62</v>
      </c>
      <c r="B186" s="191" t="s">
        <v>96</v>
      </c>
      <c r="C186" s="191">
        <f>D186+E186</f>
        <v>3</v>
      </c>
      <c r="D186" s="191">
        <v>0.7</v>
      </c>
      <c r="E186" s="191">
        <v>2.2999999999999998</v>
      </c>
      <c r="F186" s="191"/>
      <c r="G186" s="191" t="s">
        <v>40</v>
      </c>
      <c r="H186" s="191" t="s">
        <v>20</v>
      </c>
      <c r="I186" s="191">
        <f>K186+P186</f>
        <v>75</v>
      </c>
      <c r="J186" s="191"/>
      <c r="K186" s="191">
        <f>L186+O186</f>
        <v>17</v>
      </c>
      <c r="L186" s="191">
        <f>M186+N186</f>
        <v>16</v>
      </c>
      <c r="M186" s="191">
        <v>8</v>
      </c>
      <c r="N186" s="191">
        <v>8</v>
      </c>
      <c r="O186" s="191">
        <v>1</v>
      </c>
      <c r="P186" s="191">
        <v>58</v>
      </c>
    </row>
    <row r="187" spans="1:16">
      <c r="A187" s="191" t="s">
        <v>63</v>
      </c>
      <c r="B187" s="191" t="s">
        <v>95</v>
      </c>
      <c r="C187" s="191">
        <f>D187+E187</f>
        <v>12</v>
      </c>
      <c r="D187" s="191">
        <v>2</v>
      </c>
      <c r="E187" s="191">
        <v>10</v>
      </c>
      <c r="F187" s="191"/>
      <c r="G187" s="191" t="s">
        <v>40</v>
      </c>
      <c r="H187" s="191" t="s">
        <v>20</v>
      </c>
      <c r="I187" s="191">
        <f>K187+P187</f>
        <v>300</v>
      </c>
      <c r="J187" s="191"/>
      <c r="K187" s="191">
        <f>L187+O187</f>
        <v>50</v>
      </c>
      <c r="L187" s="191">
        <f>M187+N187</f>
        <v>0</v>
      </c>
      <c r="M187" s="191"/>
      <c r="N187" s="191"/>
      <c r="O187" s="191">
        <v>50</v>
      </c>
      <c r="P187" s="191">
        <v>250</v>
      </c>
    </row>
    <row r="188" spans="1:16">
      <c r="A188" s="191" t="s">
        <v>31</v>
      </c>
      <c r="B188" s="191"/>
      <c r="C188" s="191">
        <f>SUM(C183:C187)</f>
        <v>23.5</v>
      </c>
      <c r="D188" s="191">
        <f>SUM(D183:D187)</f>
        <v>4.8</v>
      </c>
      <c r="E188" s="191">
        <f>SUM(E183:E187)</f>
        <v>19.2</v>
      </c>
      <c r="F188" s="191"/>
      <c r="G188" s="191" t="s">
        <v>29</v>
      </c>
      <c r="H188" s="191" t="s">
        <v>29</v>
      </c>
      <c r="I188" s="191">
        <f>SUM(I183:I187)</f>
        <v>600</v>
      </c>
      <c r="J188" s="191"/>
      <c r="K188" s="191">
        <f t="shared" ref="K188:P188" si="48">SUM(K183:K187)</f>
        <v>118</v>
      </c>
      <c r="L188" s="191">
        <f t="shared" si="48"/>
        <v>64</v>
      </c>
      <c r="M188" s="191">
        <f t="shared" si="48"/>
        <v>32</v>
      </c>
      <c r="N188" s="191">
        <f t="shared" si="48"/>
        <v>32</v>
      </c>
      <c r="O188" s="191">
        <f t="shared" si="48"/>
        <v>54</v>
      </c>
      <c r="P188" s="191">
        <f t="shared" si="48"/>
        <v>482</v>
      </c>
    </row>
    <row r="189" spans="1:16">
      <c r="A189" s="191" t="s">
        <v>183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</row>
    <row r="190" spans="1:16">
      <c r="A190" s="191" t="s">
        <v>184</v>
      </c>
      <c r="B190" s="191"/>
      <c r="C190" s="191">
        <f>C184+C185+C186+C187</f>
        <v>21</v>
      </c>
      <c r="D190" s="191">
        <f>D184+D185+D186+D187</f>
        <v>4.0999999999999996</v>
      </c>
      <c r="E190" s="191">
        <f>E184+E185+E186+E187</f>
        <v>16.899999999999999</v>
      </c>
      <c r="F190" s="191"/>
      <c r="G190" s="191" t="s">
        <v>29</v>
      </c>
      <c r="H190" s="191" t="s">
        <v>29</v>
      </c>
      <c r="I190" s="191">
        <f>I184+I185+I186+I187</f>
        <v>525</v>
      </c>
      <c r="J190" s="191"/>
      <c r="K190" s="191">
        <f t="shared" ref="K190:P190" si="49">K184+K185+K186+K187</f>
        <v>101</v>
      </c>
      <c r="L190" s="191">
        <f t="shared" si="49"/>
        <v>48</v>
      </c>
      <c r="M190" s="191">
        <f t="shared" si="49"/>
        <v>24</v>
      </c>
      <c r="N190" s="191">
        <f t="shared" si="49"/>
        <v>24</v>
      </c>
      <c r="O190" s="191">
        <f t="shared" si="49"/>
        <v>53</v>
      </c>
      <c r="P190" s="191">
        <f t="shared" si="49"/>
        <v>424</v>
      </c>
    </row>
    <row r="191" spans="1:16">
      <c r="A191" s="190" t="s">
        <v>26</v>
      </c>
      <c r="B191" s="190" t="s">
        <v>13</v>
      </c>
      <c r="C191" s="191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</row>
    <row r="192" spans="1:16">
      <c r="A192" s="191" t="s">
        <v>4</v>
      </c>
      <c r="B192" s="191" t="s">
        <v>93</v>
      </c>
      <c r="C192" s="191">
        <f>D192+E192</f>
        <v>2</v>
      </c>
      <c r="D192" s="191">
        <v>0.7</v>
      </c>
      <c r="E192" s="191">
        <v>1.3</v>
      </c>
      <c r="F192" s="191"/>
      <c r="G192" s="191" t="s">
        <v>40</v>
      </c>
      <c r="H192" s="191" t="s">
        <v>20</v>
      </c>
      <c r="I192" s="191">
        <f>K192+P192</f>
        <v>50</v>
      </c>
      <c r="J192" s="191"/>
      <c r="K192" s="191">
        <f>L192+O192</f>
        <v>17</v>
      </c>
      <c r="L192" s="191">
        <f>M192+N192</f>
        <v>16</v>
      </c>
      <c r="M192" s="191"/>
      <c r="N192" s="191">
        <v>16</v>
      </c>
      <c r="O192" s="191">
        <v>1</v>
      </c>
      <c r="P192" s="191">
        <v>33</v>
      </c>
    </row>
    <row r="193" spans="1:16">
      <c r="A193" s="191" t="s">
        <v>31</v>
      </c>
      <c r="B193" s="191"/>
      <c r="C193" s="191">
        <f>C192</f>
        <v>2</v>
      </c>
      <c r="D193" s="191">
        <f>D192</f>
        <v>0.7</v>
      </c>
      <c r="E193" s="191">
        <f>E192</f>
        <v>1.3</v>
      </c>
      <c r="F193" s="191"/>
      <c r="G193" s="191" t="s">
        <v>29</v>
      </c>
      <c r="H193" s="191" t="s">
        <v>29</v>
      </c>
      <c r="I193" s="191">
        <f t="shared" ref="I193:P193" si="50">I192</f>
        <v>50</v>
      </c>
      <c r="J193" s="191"/>
      <c r="K193" s="191">
        <f t="shared" si="50"/>
        <v>17</v>
      </c>
      <c r="L193" s="191">
        <f t="shared" si="50"/>
        <v>16</v>
      </c>
      <c r="M193" s="191">
        <f t="shared" si="50"/>
        <v>0</v>
      </c>
      <c r="N193" s="191">
        <f t="shared" si="50"/>
        <v>16</v>
      </c>
      <c r="O193" s="191">
        <f t="shared" si="50"/>
        <v>1</v>
      </c>
      <c r="P193" s="191">
        <f t="shared" si="50"/>
        <v>33</v>
      </c>
    </row>
    <row r="194" spans="1:16">
      <c r="A194" s="191" t="s">
        <v>183</v>
      </c>
      <c r="B194" s="191"/>
      <c r="C194" s="191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</row>
    <row r="195" spans="1:16">
      <c r="A195" s="191" t="s">
        <v>184</v>
      </c>
      <c r="B195" s="191"/>
      <c r="C195" s="191">
        <f>C192</f>
        <v>2</v>
      </c>
      <c r="D195" s="191">
        <f>D192</f>
        <v>0.7</v>
      </c>
      <c r="E195" s="191">
        <f>E192</f>
        <v>1.3</v>
      </c>
      <c r="F195" s="191"/>
      <c r="G195" s="191" t="s">
        <v>29</v>
      </c>
      <c r="H195" s="191" t="s">
        <v>29</v>
      </c>
      <c r="I195" s="191">
        <f t="shared" ref="I195:P195" si="51">I192</f>
        <v>50</v>
      </c>
      <c r="J195" s="191"/>
      <c r="K195" s="191">
        <f t="shared" si="51"/>
        <v>17</v>
      </c>
      <c r="L195" s="191">
        <f t="shared" si="51"/>
        <v>16</v>
      </c>
      <c r="M195" s="191">
        <f t="shared" si="51"/>
        <v>0</v>
      </c>
      <c r="N195" s="191">
        <f t="shared" si="51"/>
        <v>16</v>
      </c>
      <c r="O195" s="191">
        <f t="shared" si="51"/>
        <v>1</v>
      </c>
      <c r="P195" s="191">
        <f t="shared" si="51"/>
        <v>33</v>
      </c>
    </row>
    <row r="196" spans="1:16">
      <c r="A196" s="190" t="s">
        <v>27</v>
      </c>
      <c r="B196" s="190" t="s">
        <v>5</v>
      </c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</row>
    <row r="197" spans="1:16">
      <c r="A197" s="191">
        <v>1</v>
      </c>
      <c r="B197" s="191" t="s">
        <v>203</v>
      </c>
      <c r="C197" s="191">
        <v>0.5</v>
      </c>
      <c r="D197" s="191">
        <v>0.5</v>
      </c>
      <c r="E197" s="191"/>
      <c r="F197" s="191"/>
      <c r="G197" s="191" t="s">
        <v>40</v>
      </c>
      <c r="H197" s="191" t="s">
        <v>16</v>
      </c>
      <c r="I197" s="191">
        <v>4</v>
      </c>
      <c r="J197" s="191"/>
      <c r="K197" s="191">
        <f>L197+P197</f>
        <v>4</v>
      </c>
      <c r="L197" s="191">
        <f>M197+O197</f>
        <v>4</v>
      </c>
      <c r="M197" s="191">
        <v>4</v>
      </c>
      <c r="N197" s="191"/>
      <c r="O197" s="191"/>
      <c r="P197" s="191"/>
    </row>
    <row r="198" spans="1:16">
      <c r="A198" s="191" t="s">
        <v>31</v>
      </c>
      <c r="B198" s="191"/>
      <c r="C198" s="191">
        <v>0.5</v>
      </c>
      <c r="D198" s="191">
        <v>0.5</v>
      </c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</row>
    <row r="199" spans="1:16">
      <c r="A199" s="191" t="s">
        <v>149</v>
      </c>
      <c r="B199" s="191"/>
      <c r="C199" s="191">
        <f>C179+C188+C193+C198</f>
        <v>30</v>
      </c>
      <c r="D199" s="191">
        <f t="shared" ref="D199:E199" si="52">D179+D188+D193+D198</f>
        <v>7.8</v>
      </c>
      <c r="E199" s="191">
        <f t="shared" si="52"/>
        <v>22.7</v>
      </c>
      <c r="F199" s="191"/>
      <c r="G199" s="191"/>
      <c r="H199" s="191"/>
      <c r="I199" s="191">
        <f t="shared" ref="I199" si="53">I179+I188+I193+I198</f>
        <v>751</v>
      </c>
      <c r="J199" s="191"/>
      <c r="K199" s="191">
        <f t="shared" ref="K199:P199" si="54">K179+K188+K193+K198</f>
        <v>179</v>
      </c>
      <c r="L199" s="191">
        <f t="shared" si="54"/>
        <v>123</v>
      </c>
      <c r="M199" s="191">
        <f t="shared" si="54"/>
        <v>59</v>
      </c>
      <c r="N199" s="191">
        <f t="shared" si="54"/>
        <v>64</v>
      </c>
      <c r="O199" s="191">
        <f t="shared" si="54"/>
        <v>56</v>
      </c>
      <c r="P199" s="191">
        <f t="shared" si="54"/>
        <v>572</v>
      </c>
    </row>
    <row r="200" spans="1:16">
      <c r="A200" s="191" t="s">
        <v>143</v>
      </c>
      <c r="B200" s="191"/>
      <c r="C200" s="191">
        <f>C199</f>
        <v>30</v>
      </c>
      <c r="D200" s="191">
        <f>D199</f>
        <v>7.8</v>
      </c>
      <c r="E200" s="191">
        <f>E199</f>
        <v>22.7</v>
      </c>
      <c r="F200" s="191"/>
      <c r="G200" s="191" t="s">
        <v>29</v>
      </c>
      <c r="H200" s="191" t="s">
        <v>29</v>
      </c>
      <c r="I200" s="191">
        <f>K200+P200</f>
        <v>751</v>
      </c>
      <c r="J200" s="191"/>
      <c r="K200" s="191">
        <f>L200+O200</f>
        <v>179</v>
      </c>
      <c r="L200" s="191">
        <f>M200+N200</f>
        <v>123</v>
      </c>
      <c r="M200" s="191">
        <f>M172+M199</f>
        <v>59</v>
      </c>
      <c r="N200" s="191">
        <f>N172+N199</f>
        <v>64</v>
      </c>
      <c r="O200" s="191">
        <f>O172+O199</f>
        <v>56</v>
      </c>
      <c r="P200" s="191">
        <f>P172+P199</f>
        <v>572</v>
      </c>
    </row>
    <row r="201" spans="1:16">
      <c r="A201" s="197" t="s">
        <v>144</v>
      </c>
      <c r="B201" s="197"/>
      <c r="C201" s="197">
        <f>C71+C124+C174+C200</f>
        <v>210</v>
      </c>
      <c r="D201" s="197">
        <f>D71+D124+D174+D200</f>
        <v>70.7</v>
      </c>
      <c r="E201" s="197">
        <f>E71+E124+E174+E200</f>
        <v>139.79999999999998</v>
      </c>
      <c r="F201" s="197"/>
      <c r="G201" s="197" t="s">
        <v>29</v>
      </c>
      <c r="H201" s="197" t="s">
        <v>29</v>
      </c>
      <c r="I201" s="197">
        <f>K201+P201</f>
        <v>5144</v>
      </c>
      <c r="J201" s="197"/>
      <c r="K201" s="197">
        <f>L201+O201</f>
        <v>1698</v>
      </c>
      <c r="L201" s="197">
        <f>M201+N201</f>
        <v>1541</v>
      </c>
      <c r="M201" s="197">
        <f>M71+M124+M174+M200</f>
        <v>607</v>
      </c>
      <c r="N201" s="197">
        <f>N71+N124+N174+N200</f>
        <v>934</v>
      </c>
      <c r="O201" s="197">
        <f>O71+O124+O174+O200</f>
        <v>157</v>
      </c>
      <c r="P201" s="197">
        <f>P71+P124+P174+P200</f>
        <v>3446</v>
      </c>
    </row>
    <row r="202" spans="1:16">
      <c r="A202" s="135" t="s">
        <v>262</v>
      </c>
      <c r="B202" s="135"/>
      <c r="C202" s="135">
        <f>C25+C55+C78+C98+C106+C122+C131+C148+C165+C170+C190+C195</f>
        <v>71</v>
      </c>
      <c r="D202" s="135">
        <f>D25+D55+D78+D98+D106+D122+D131+D148+D165+D170+D190+D195</f>
        <v>19.099999999999998</v>
      </c>
      <c r="E202" s="135">
        <f>E25+E55+E78+E98+E106+E122+E131+E148+E165+E170+E190+E195</f>
        <v>51.899999999999991</v>
      </c>
      <c r="F202" s="135"/>
      <c r="G202" s="135"/>
      <c r="H202" s="135"/>
      <c r="I202" s="135">
        <f>I25+I55+I78+I98+I106+I122+I131+I148+I165+I170+I190+I195</f>
        <v>1775</v>
      </c>
      <c r="J202" s="135"/>
      <c r="K202" s="135">
        <f t="shared" ref="K202:P202" si="55">K25+K55+K78+K98+K106+K122+K131+K148+K165+K170+K190+K195</f>
        <v>471</v>
      </c>
      <c r="L202" s="135">
        <f t="shared" si="55"/>
        <v>392</v>
      </c>
      <c r="M202" s="135">
        <f t="shared" si="55"/>
        <v>136</v>
      </c>
      <c r="N202" s="135">
        <f t="shared" si="55"/>
        <v>256</v>
      </c>
      <c r="O202" s="135">
        <f t="shared" si="55"/>
        <v>79</v>
      </c>
      <c r="P202" s="135">
        <f t="shared" si="55"/>
        <v>1304</v>
      </c>
    </row>
    <row r="203" spans="1:16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</row>
    <row r="204" spans="1:16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</row>
    <row r="205" spans="1:16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</row>
    <row r="206" spans="1:16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</row>
    <row r="207" spans="1:16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</row>
    <row r="208" spans="1:16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</row>
    <row r="209" spans="1:16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</row>
    <row r="210" spans="1:16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</row>
    <row r="211" spans="1:16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</row>
    <row r="212" spans="1:16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</row>
    <row r="213" spans="1:16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</row>
    <row r="214" spans="1:16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</row>
    <row r="215" spans="1:16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</row>
    <row r="216" spans="1:16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</row>
    <row r="217" spans="1:16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</row>
    <row r="218" spans="1:16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</row>
    <row r="219" spans="1:16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</row>
    <row r="220" spans="1:16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</row>
    <row r="221" spans="1:16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</row>
    <row r="222" spans="1:16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</row>
    <row r="223" spans="1:16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</row>
    <row r="224" spans="1:16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</row>
    <row r="225" spans="1:16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</row>
    <row r="226" spans="1:16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</row>
    <row r="227" spans="1:16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</row>
    <row r="228" spans="1:16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</row>
    <row r="229" spans="1:16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</row>
    <row r="230" spans="1:16" ht="20.25" customHeight="1">
      <c r="A230" s="200" t="s">
        <v>205</v>
      </c>
      <c r="B230" s="200"/>
      <c r="C230" s="200"/>
      <c r="D230" s="200"/>
      <c r="E230" s="200"/>
      <c r="F230" s="200"/>
      <c r="G230" s="200"/>
      <c r="H230" s="200"/>
      <c r="I230" s="200"/>
      <c r="J230" s="200" t="s">
        <v>206</v>
      </c>
      <c r="K230" s="200"/>
      <c r="L230" s="200"/>
      <c r="M230" s="200"/>
      <c r="N230" s="200"/>
      <c r="O230" s="200"/>
      <c r="P230" s="201"/>
    </row>
    <row r="231" spans="1:16" ht="12.75" customHeight="1">
      <c r="A231" s="367" t="s">
        <v>0</v>
      </c>
      <c r="B231" s="367" t="s">
        <v>56</v>
      </c>
      <c r="C231" s="135" t="s">
        <v>22</v>
      </c>
      <c r="D231" s="135"/>
      <c r="E231" s="135"/>
      <c r="F231" s="356" t="s">
        <v>53</v>
      </c>
      <c r="G231" s="356" t="s">
        <v>54</v>
      </c>
      <c r="H231" s="356" t="s">
        <v>55</v>
      </c>
      <c r="I231" s="379" t="s">
        <v>24</v>
      </c>
      <c r="J231" s="380"/>
      <c r="K231" s="380"/>
      <c r="L231" s="380"/>
      <c r="M231" s="380"/>
      <c r="N231" s="380"/>
      <c r="O231" s="380"/>
      <c r="P231" s="380"/>
    </row>
    <row r="232" spans="1:16" ht="12.75" customHeight="1">
      <c r="A232" s="368"/>
      <c r="B232" s="368"/>
      <c r="C232" s="381" t="s">
        <v>1</v>
      </c>
      <c r="D232" s="356" t="s">
        <v>51</v>
      </c>
      <c r="E232" s="356" t="s">
        <v>52</v>
      </c>
      <c r="F232" s="357"/>
      <c r="G232" s="357"/>
      <c r="H232" s="357"/>
      <c r="I232" s="356" t="s">
        <v>147</v>
      </c>
      <c r="J232" s="356" t="s">
        <v>181</v>
      </c>
      <c r="K232" s="135" t="s">
        <v>51</v>
      </c>
      <c r="L232" s="135"/>
      <c r="M232" s="135"/>
      <c r="N232" s="135"/>
      <c r="O232" s="135"/>
      <c r="P232" s="383" t="s">
        <v>52</v>
      </c>
    </row>
    <row r="233" spans="1:16">
      <c r="A233" s="368"/>
      <c r="B233" s="368"/>
      <c r="C233" s="382"/>
      <c r="D233" s="357"/>
      <c r="E233" s="357"/>
      <c r="F233" s="357"/>
      <c r="G233" s="357"/>
      <c r="H233" s="357"/>
      <c r="I233" s="357"/>
      <c r="J233" s="357"/>
      <c r="K233" s="356" t="s">
        <v>1</v>
      </c>
      <c r="L233" s="135" t="s">
        <v>25</v>
      </c>
      <c r="M233" s="135"/>
      <c r="N233" s="135"/>
      <c r="O233" s="356" t="s">
        <v>23</v>
      </c>
      <c r="P233" s="384"/>
    </row>
    <row r="234" spans="1:16">
      <c r="A234" s="368"/>
      <c r="B234" s="368"/>
      <c r="C234" s="382"/>
      <c r="D234" s="357"/>
      <c r="E234" s="357"/>
      <c r="F234" s="357"/>
      <c r="G234" s="357"/>
      <c r="H234" s="357"/>
      <c r="I234" s="357"/>
      <c r="J234" s="357"/>
      <c r="K234" s="357"/>
      <c r="L234" s="356" t="s">
        <v>145</v>
      </c>
      <c r="M234" s="356" t="s">
        <v>15</v>
      </c>
      <c r="N234" s="356" t="s">
        <v>30</v>
      </c>
      <c r="O234" s="357"/>
      <c r="P234" s="384"/>
    </row>
    <row r="235" spans="1:16" ht="21" customHeight="1">
      <c r="A235" s="368"/>
      <c r="B235" s="368"/>
      <c r="C235" s="382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427"/>
    </row>
    <row r="236" spans="1:16">
      <c r="A236" s="372" t="s">
        <v>211</v>
      </c>
      <c r="B236" s="372"/>
      <c r="C236" s="135">
        <f>C201</f>
        <v>210</v>
      </c>
      <c r="D236" s="135">
        <f>D201</f>
        <v>70.7</v>
      </c>
      <c r="E236" s="135">
        <f>E201</f>
        <v>139.79999999999998</v>
      </c>
      <c r="F236" s="135">
        <f>F201</f>
        <v>0</v>
      </c>
      <c r="G236" s="135"/>
      <c r="H236" s="135"/>
      <c r="I236" s="135">
        <f t="shared" ref="I236:P236" si="56">I201</f>
        <v>5144</v>
      </c>
      <c r="J236" s="135">
        <f t="shared" si="56"/>
        <v>0</v>
      </c>
      <c r="K236" s="135">
        <f t="shared" si="56"/>
        <v>1698</v>
      </c>
      <c r="L236" s="135">
        <f t="shared" si="56"/>
        <v>1541</v>
      </c>
      <c r="M236" s="135">
        <f t="shared" si="56"/>
        <v>607</v>
      </c>
      <c r="N236" s="135">
        <f t="shared" si="56"/>
        <v>934</v>
      </c>
      <c r="O236" s="135">
        <f t="shared" si="56"/>
        <v>157</v>
      </c>
      <c r="P236" s="178">
        <f t="shared" si="56"/>
        <v>3446</v>
      </c>
    </row>
    <row r="237" spans="1:16">
      <c r="A237" s="372" t="s">
        <v>212</v>
      </c>
      <c r="B237" s="372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</row>
    <row r="238" spans="1:16">
      <c r="A238" s="136" t="s">
        <v>7</v>
      </c>
      <c r="B238" s="136" t="s">
        <v>270</v>
      </c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</row>
    <row r="239" spans="1:16">
      <c r="A239" s="137">
        <v>1</v>
      </c>
      <c r="B239" s="138" t="s">
        <v>2</v>
      </c>
      <c r="C239" s="135">
        <f>C50+C75+C102+C128</f>
        <v>8</v>
      </c>
      <c r="D239" s="135">
        <f>D50+D75+D102+D128</f>
        <v>4.8</v>
      </c>
      <c r="E239" s="135">
        <f>E50+E75+E102+E128</f>
        <v>3.2</v>
      </c>
      <c r="F239" s="135">
        <f>F50+F75+F102+F128</f>
        <v>0</v>
      </c>
      <c r="G239" s="135"/>
      <c r="H239" s="135"/>
      <c r="I239" s="135">
        <f t="shared" ref="I239:P239" si="57">I50+I75+I102+I128</f>
        <v>200</v>
      </c>
      <c r="J239" s="135">
        <f t="shared" si="57"/>
        <v>0</v>
      </c>
      <c r="K239" s="135">
        <f t="shared" si="57"/>
        <v>120</v>
      </c>
      <c r="L239" s="135">
        <f t="shared" si="57"/>
        <v>120</v>
      </c>
      <c r="M239" s="135">
        <f t="shared" si="57"/>
        <v>0</v>
      </c>
      <c r="N239" s="135">
        <f t="shared" si="57"/>
        <v>120</v>
      </c>
      <c r="O239" s="135">
        <f t="shared" si="57"/>
        <v>0</v>
      </c>
      <c r="P239" s="135">
        <f t="shared" si="57"/>
        <v>80</v>
      </c>
    </row>
    <row r="240" spans="1:16">
      <c r="A240" s="137">
        <v>2</v>
      </c>
      <c r="B240" s="138" t="s">
        <v>213</v>
      </c>
      <c r="C240" s="135">
        <f>C22+C52</f>
        <v>5</v>
      </c>
      <c r="D240" s="135">
        <f>D22+D52</f>
        <v>1.2999999999999998</v>
      </c>
      <c r="E240" s="135">
        <f>E22+E52</f>
        <v>3.7</v>
      </c>
      <c r="F240" s="135">
        <f>F22+F52</f>
        <v>0</v>
      </c>
      <c r="G240" s="135"/>
      <c r="H240" s="135"/>
      <c r="I240" s="135">
        <f t="shared" ref="I240:P240" si="58">I22+I52</f>
        <v>125</v>
      </c>
      <c r="J240" s="135">
        <f t="shared" si="58"/>
        <v>0</v>
      </c>
      <c r="K240" s="135">
        <f t="shared" si="58"/>
        <v>33</v>
      </c>
      <c r="L240" s="135">
        <f t="shared" si="58"/>
        <v>32</v>
      </c>
      <c r="M240" s="135">
        <f t="shared" si="58"/>
        <v>32</v>
      </c>
      <c r="N240" s="135">
        <f t="shared" si="58"/>
        <v>0</v>
      </c>
      <c r="O240" s="135">
        <f t="shared" si="58"/>
        <v>1</v>
      </c>
      <c r="P240" s="135">
        <f t="shared" si="58"/>
        <v>92</v>
      </c>
    </row>
    <row r="241" spans="1:16">
      <c r="A241" s="139"/>
      <c r="B241" s="139" t="s">
        <v>31</v>
      </c>
      <c r="C241" s="135">
        <f>C23+C53+C76+C104+C129</f>
        <v>18.5</v>
      </c>
      <c r="D241" s="135">
        <f>D23+D53+D76+D104+D129</f>
        <v>7.9</v>
      </c>
      <c r="E241" s="135">
        <f>E23+E53+E76+E104+E129</f>
        <v>10.600000000000001</v>
      </c>
      <c r="F241" s="135">
        <f>F23+F53+F76+F104+F129</f>
        <v>0</v>
      </c>
      <c r="G241" s="135"/>
      <c r="H241" s="135"/>
      <c r="I241" s="135">
        <f t="shared" ref="I241:P241" si="59">I23+I53+I76+I104+I129</f>
        <v>475</v>
      </c>
      <c r="J241" s="135">
        <f t="shared" si="59"/>
        <v>0</v>
      </c>
      <c r="K241" s="135">
        <f t="shared" si="59"/>
        <v>198</v>
      </c>
      <c r="L241" s="135">
        <f t="shared" si="59"/>
        <v>194</v>
      </c>
      <c r="M241" s="135">
        <f t="shared" si="59"/>
        <v>40</v>
      </c>
      <c r="N241" s="135">
        <f t="shared" si="59"/>
        <v>154</v>
      </c>
      <c r="O241" s="135">
        <f t="shared" si="59"/>
        <v>4</v>
      </c>
      <c r="P241" s="135">
        <f t="shared" si="59"/>
        <v>277</v>
      </c>
    </row>
    <row r="242" spans="1:16">
      <c r="A242" s="139"/>
      <c r="B242" s="139" t="s">
        <v>271</v>
      </c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</row>
    <row r="243" spans="1:16">
      <c r="A243" s="139"/>
      <c r="B243" s="138" t="s">
        <v>214</v>
      </c>
      <c r="C243" s="135">
        <f>C25+C55+C78+C106+C131</f>
        <v>13</v>
      </c>
      <c r="D243" s="135">
        <f>D25+D55+D78+D106+D131</f>
        <v>6.1000000000000005</v>
      </c>
      <c r="E243" s="135">
        <f>E25+E55+E78+E106+E131</f>
        <v>6.8999999999999995</v>
      </c>
      <c r="F243" s="135">
        <f>F25+F55+F78+F106+F131</f>
        <v>0</v>
      </c>
      <c r="G243" s="135"/>
      <c r="H243" s="135"/>
      <c r="I243" s="135">
        <f t="shared" ref="I243:P243" si="60">I25+I55+I78+I106+I131</f>
        <v>325</v>
      </c>
      <c r="J243" s="135">
        <f t="shared" si="60"/>
        <v>0</v>
      </c>
      <c r="K243" s="135">
        <f t="shared" si="60"/>
        <v>153</v>
      </c>
      <c r="L243" s="135">
        <f t="shared" si="60"/>
        <v>152</v>
      </c>
      <c r="M243" s="135">
        <f t="shared" si="60"/>
        <v>32</v>
      </c>
      <c r="N243" s="135">
        <f t="shared" si="60"/>
        <v>120</v>
      </c>
      <c r="O243" s="135">
        <f t="shared" si="60"/>
        <v>1</v>
      </c>
      <c r="P243" s="135">
        <f t="shared" si="60"/>
        <v>172</v>
      </c>
    </row>
    <row r="244" spans="1:16">
      <c r="A244" s="136" t="s">
        <v>8</v>
      </c>
      <c r="B244" s="136" t="s">
        <v>6</v>
      </c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</row>
    <row r="245" spans="1:16">
      <c r="A245" s="139"/>
      <c r="B245" s="139" t="s">
        <v>31</v>
      </c>
      <c r="C245" s="177">
        <f>C31+C62+C81</f>
        <v>37</v>
      </c>
      <c r="D245" s="135">
        <f>D31+D62+D81</f>
        <v>16.2</v>
      </c>
      <c r="E245" s="135">
        <f>E31+E62+E80</f>
        <v>20.799999999999997</v>
      </c>
      <c r="F245" s="135">
        <f>F31+F62+F80</f>
        <v>0</v>
      </c>
      <c r="G245" s="135"/>
      <c r="H245" s="135"/>
      <c r="I245" s="135">
        <f t="shared" ref="I245:O245" si="61">I31+I62+I80</f>
        <v>963</v>
      </c>
      <c r="J245" s="135">
        <f t="shared" si="61"/>
        <v>0</v>
      </c>
      <c r="K245" s="135">
        <f t="shared" si="61"/>
        <v>418</v>
      </c>
      <c r="L245" s="135">
        <f t="shared" si="61"/>
        <v>400</v>
      </c>
      <c r="M245" s="135">
        <f t="shared" si="61"/>
        <v>142</v>
      </c>
      <c r="N245" s="135">
        <f t="shared" si="61"/>
        <v>258</v>
      </c>
      <c r="O245" s="135">
        <f t="shared" si="61"/>
        <v>18</v>
      </c>
      <c r="P245" s="135">
        <f>P31+P62+P81</f>
        <v>545</v>
      </c>
    </row>
    <row r="246" spans="1:16">
      <c r="A246" s="139"/>
      <c r="B246" s="139" t="s">
        <v>271</v>
      </c>
      <c r="C246" s="135"/>
      <c r="D246" s="135"/>
      <c r="E246" s="135"/>
      <c r="F246" s="135">
        <f>F29+F56</f>
        <v>0</v>
      </c>
      <c r="G246" s="135"/>
      <c r="H246" s="135"/>
      <c r="I246" s="135"/>
      <c r="J246" s="135">
        <f>J29+J56</f>
        <v>0</v>
      </c>
      <c r="K246" s="135"/>
      <c r="L246" s="135"/>
      <c r="M246" s="135"/>
      <c r="N246" s="135"/>
      <c r="O246" s="135"/>
      <c r="P246" s="135"/>
    </row>
    <row r="247" spans="1:16">
      <c r="A247" s="139"/>
      <c r="B247" s="138" t="s">
        <v>214</v>
      </c>
      <c r="C247" s="135">
        <f>C33+C64+C82</f>
        <v>0</v>
      </c>
      <c r="D247" s="135">
        <f>D33+D64+D82</f>
        <v>0</v>
      </c>
      <c r="E247" s="135">
        <f>E33+E64+E82</f>
        <v>0</v>
      </c>
      <c r="F247" s="135">
        <f>F33+F64+F82</f>
        <v>0</v>
      </c>
      <c r="G247" s="135"/>
      <c r="H247" s="135"/>
      <c r="I247" s="135">
        <f t="shared" ref="I247:P247" si="62">I33+I64+I82</f>
        <v>0</v>
      </c>
      <c r="J247" s="135">
        <f t="shared" si="62"/>
        <v>0</v>
      </c>
      <c r="K247" s="135">
        <f t="shared" si="62"/>
        <v>0</v>
      </c>
      <c r="L247" s="135">
        <f t="shared" si="62"/>
        <v>0</v>
      </c>
      <c r="M247" s="135">
        <f t="shared" si="62"/>
        <v>0</v>
      </c>
      <c r="N247" s="135">
        <f t="shared" si="62"/>
        <v>0</v>
      </c>
      <c r="O247" s="135">
        <f t="shared" si="62"/>
        <v>0</v>
      </c>
      <c r="P247" s="135">
        <f t="shared" si="62"/>
        <v>0</v>
      </c>
    </row>
    <row r="248" spans="1:16">
      <c r="A248" s="136" t="s">
        <v>10</v>
      </c>
      <c r="B248" s="136" t="s">
        <v>9</v>
      </c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</row>
    <row r="249" spans="1:16">
      <c r="A249" s="139"/>
      <c r="B249" s="139" t="s">
        <v>31</v>
      </c>
      <c r="C249" s="177">
        <f>C38+C67+C90+C113+C137+C156+C179</f>
        <v>80</v>
      </c>
      <c r="D249" s="177">
        <f t="shared" ref="D249:P249" si="63">D38+D67+D90+D113+D137+D156+D179</f>
        <v>27.2</v>
      </c>
      <c r="E249" s="177">
        <f t="shared" si="63"/>
        <v>52.800000000000004</v>
      </c>
      <c r="F249" s="177">
        <f t="shared" si="63"/>
        <v>0</v>
      </c>
      <c r="G249" s="177"/>
      <c r="H249" s="177"/>
      <c r="I249" s="177">
        <f t="shared" si="63"/>
        <v>2017</v>
      </c>
      <c r="J249" s="177">
        <f t="shared" si="63"/>
        <v>0</v>
      </c>
      <c r="K249" s="177">
        <f t="shared" si="63"/>
        <v>692</v>
      </c>
      <c r="L249" s="177">
        <f t="shared" si="63"/>
        <v>639</v>
      </c>
      <c r="M249" s="203">
        <f t="shared" si="63"/>
        <v>285</v>
      </c>
      <c r="N249" s="202">
        <f t="shared" si="63"/>
        <v>354</v>
      </c>
      <c r="O249" s="177">
        <f t="shared" si="63"/>
        <v>53</v>
      </c>
      <c r="P249" s="177">
        <f t="shared" si="63"/>
        <v>1326</v>
      </c>
    </row>
    <row r="250" spans="1:16">
      <c r="A250" s="139"/>
      <c r="B250" s="139" t="s">
        <v>271</v>
      </c>
      <c r="C250" s="135"/>
      <c r="D250" s="135"/>
      <c r="E250" s="135"/>
      <c r="F250" s="135">
        <f>F37+F65+F89+F111+F131+F149+F177</f>
        <v>0</v>
      </c>
      <c r="G250" s="135"/>
      <c r="H250" s="135"/>
      <c r="I250" s="135"/>
      <c r="J250" s="135">
        <f>J37+J65+J89+J111+J131+J149+J177</f>
        <v>0</v>
      </c>
      <c r="K250" s="135"/>
      <c r="L250" s="135"/>
      <c r="M250" s="135"/>
      <c r="N250" s="135"/>
      <c r="O250" s="135"/>
      <c r="P250" s="135"/>
    </row>
    <row r="251" spans="1:16">
      <c r="A251" s="139"/>
      <c r="B251" s="138" t="s">
        <v>214</v>
      </c>
      <c r="C251" s="135">
        <f>C40+C69+C91+C115+C139+C158+C181</f>
        <v>0</v>
      </c>
      <c r="D251" s="135">
        <f>D40+D69+D91+D115+D139+D158+D181</f>
        <v>0</v>
      </c>
      <c r="E251" s="135">
        <f>E40+E69+E91+E115+E139+E158+E181</f>
        <v>0</v>
      </c>
      <c r="F251" s="135">
        <f>F40+F69+F91+F115+F139+F158+F181</f>
        <v>0</v>
      </c>
      <c r="G251" s="135"/>
      <c r="H251" s="135"/>
      <c r="I251" s="135">
        <f t="shared" ref="I251:P251" si="64">I40+I69+I91+I115+I139+I158+I181</f>
        <v>0</v>
      </c>
      <c r="J251" s="135">
        <f t="shared" si="64"/>
        <v>0</v>
      </c>
      <c r="K251" s="135">
        <f t="shared" si="64"/>
        <v>0</v>
      </c>
      <c r="L251" s="135">
        <f t="shared" si="64"/>
        <v>0</v>
      </c>
      <c r="M251" s="135">
        <f t="shared" si="64"/>
        <v>0</v>
      </c>
      <c r="N251" s="135">
        <f t="shared" si="64"/>
        <v>0</v>
      </c>
      <c r="O251" s="135">
        <f t="shared" si="64"/>
        <v>0</v>
      </c>
      <c r="P251" s="135">
        <f t="shared" si="64"/>
        <v>0</v>
      </c>
    </row>
    <row r="252" spans="1:16">
      <c r="A252" s="136" t="s">
        <v>11</v>
      </c>
      <c r="B252" s="136" t="s">
        <v>12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</row>
    <row r="253" spans="1:16">
      <c r="A253" s="139"/>
      <c r="B253" s="139" t="s">
        <v>31</v>
      </c>
      <c r="C253" s="135">
        <f>C96+C120+C146+C163+C188</f>
        <v>62.5</v>
      </c>
      <c r="D253" s="135">
        <f t="shared" ref="D253:P253" si="65">D96+D120+D146+D163+D188</f>
        <v>14</v>
      </c>
      <c r="E253" s="135">
        <f t="shared" si="65"/>
        <v>49</v>
      </c>
      <c r="F253" s="135">
        <f t="shared" si="65"/>
        <v>0</v>
      </c>
      <c r="G253" s="135"/>
      <c r="H253" s="135"/>
      <c r="I253" s="135">
        <f t="shared" si="65"/>
        <v>1576</v>
      </c>
      <c r="J253" s="135">
        <f t="shared" si="65"/>
        <v>0</v>
      </c>
      <c r="K253" s="135">
        <f t="shared" si="65"/>
        <v>344</v>
      </c>
      <c r="L253" s="135">
        <f t="shared" si="65"/>
        <v>264</v>
      </c>
      <c r="M253" s="135">
        <f t="shared" si="65"/>
        <v>128</v>
      </c>
      <c r="N253" s="135">
        <f t="shared" si="65"/>
        <v>136</v>
      </c>
      <c r="O253" s="135">
        <f t="shared" si="65"/>
        <v>80</v>
      </c>
      <c r="P253" s="135">
        <f t="shared" si="65"/>
        <v>1232</v>
      </c>
    </row>
    <row r="254" spans="1:16">
      <c r="A254" s="139"/>
      <c r="B254" s="139" t="s">
        <v>271</v>
      </c>
      <c r="C254" s="135"/>
      <c r="D254" s="135"/>
      <c r="E254" s="135"/>
      <c r="F254" s="135">
        <v>0</v>
      </c>
      <c r="G254" s="135"/>
      <c r="H254" s="135"/>
      <c r="I254" s="135"/>
      <c r="J254" s="135">
        <v>0</v>
      </c>
      <c r="K254" s="135"/>
      <c r="L254" s="135"/>
      <c r="M254" s="135"/>
      <c r="N254" s="135"/>
      <c r="O254" s="135"/>
      <c r="P254" s="135"/>
    </row>
    <row r="255" spans="1:16">
      <c r="A255" s="139"/>
      <c r="B255" s="138" t="s">
        <v>214</v>
      </c>
      <c r="C255" s="135">
        <f>C98+C122+C148+C165+C190</f>
        <v>54</v>
      </c>
      <c r="D255" s="135">
        <f t="shared" ref="D255:P255" si="66">D98+D122+D148+D165+D190</f>
        <v>11.6</v>
      </c>
      <c r="E255" s="135">
        <f t="shared" si="66"/>
        <v>42.4</v>
      </c>
      <c r="F255" s="135">
        <f t="shared" si="66"/>
        <v>0</v>
      </c>
      <c r="G255" s="135"/>
      <c r="H255" s="135"/>
      <c r="I255" s="135">
        <f t="shared" si="66"/>
        <v>1350</v>
      </c>
      <c r="J255" s="135">
        <f t="shared" si="66"/>
        <v>0</v>
      </c>
      <c r="K255" s="135">
        <f t="shared" si="66"/>
        <v>284</v>
      </c>
      <c r="L255" s="135">
        <f t="shared" si="66"/>
        <v>208</v>
      </c>
      <c r="M255" s="135">
        <f t="shared" si="66"/>
        <v>104</v>
      </c>
      <c r="N255" s="135">
        <f t="shared" si="66"/>
        <v>104</v>
      </c>
      <c r="O255" s="135">
        <f t="shared" si="66"/>
        <v>76</v>
      </c>
      <c r="P255" s="135">
        <f t="shared" si="66"/>
        <v>1066</v>
      </c>
    </row>
    <row r="256" spans="1:16">
      <c r="A256" s="136" t="s">
        <v>26</v>
      </c>
      <c r="B256" s="136" t="s">
        <v>13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</row>
    <row r="257" spans="1:16">
      <c r="A257" s="139"/>
      <c r="B257" s="139" t="s">
        <v>31</v>
      </c>
      <c r="C257" s="135">
        <f>C168+C193</f>
        <v>4</v>
      </c>
      <c r="D257" s="135">
        <f>D168+D193</f>
        <v>1.4</v>
      </c>
      <c r="E257" s="135">
        <f>E168+E193</f>
        <v>2.6</v>
      </c>
      <c r="F257" s="135">
        <f>F168+F193</f>
        <v>0</v>
      </c>
      <c r="G257" s="135"/>
      <c r="H257" s="135"/>
      <c r="I257" s="135">
        <f t="shared" ref="I257:P257" si="67">I168+I193</f>
        <v>100</v>
      </c>
      <c r="J257" s="135">
        <f t="shared" si="67"/>
        <v>0</v>
      </c>
      <c r="K257" s="135">
        <f t="shared" si="67"/>
        <v>34</v>
      </c>
      <c r="L257" s="135">
        <f t="shared" si="67"/>
        <v>32</v>
      </c>
      <c r="M257" s="135">
        <f t="shared" si="67"/>
        <v>0</v>
      </c>
      <c r="N257" s="135">
        <f t="shared" si="67"/>
        <v>32</v>
      </c>
      <c r="O257" s="135">
        <f t="shared" si="67"/>
        <v>2</v>
      </c>
      <c r="P257" s="135">
        <f t="shared" si="67"/>
        <v>66</v>
      </c>
    </row>
    <row r="258" spans="1:16">
      <c r="A258" s="139"/>
      <c r="B258" s="139" t="s">
        <v>271</v>
      </c>
      <c r="C258" s="135"/>
      <c r="D258" s="135"/>
      <c r="E258" s="135"/>
      <c r="F258" s="135">
        <f>F159+F187</f>
        <v>0</v>
      </c>
      <c r="G258" s="135"/>
      <c r="H258" s="135"/>
      <c r="I258" s="135"/>
      <c r="J258" s="135">
        <f>J159+J187</f>
        <v>0</v>
      </c>
      <c r="K258" s="135"/>
      <c r="L258" s="135"/>
      <c r="M258" s="135"/>
      <c r="N258" s="135"/>
      <c r="O258" s="135"/>
      <c r="P258" s="135"/>
    </row>
    <row r="259" spans="1:16">
      <c r="A259" s="139"/>
      <c r="B259" s="138" t="s">
        <v>214</v>
      </c>
      <c r="C259" s="135">
        <f>C170+C195</f>
        <v>4</v>
      </c>
      <c r="D259" s="135">
        <f>D170+D195</f>
        <v>1.4</v>
      </c>
      <c r="E259" s="135">
        <f>E170+E195</f>
        <v>2.6</v>
      </c>
      <c r="F259" s="135">
        <f>F170+F195</f>
        <v>0</v>
      </c>
      <c r="G259" s="135"/>
      <c r="H259" s="135"/>
      <c r="I259" s="135">
        <f t="shared" ref="I259:P259" si="68">I170+I195</f>
        <v>100</v>
      </c>
      <c r="J259" s="135">
        <f t="shared" si="68"/>
        <v>0</v>
      </c>
      <c r="K259" s="135">
        <f t="shared" si="68"/>
        <v>34</v>
      </c>
      <c r="L259" s="135">
        <f t="shared" si="68"/>
        <v>32</v>
      </c>
      <c r="M259" s="135">
        <f t="shared" si="68"/>
        <v>0</v>
      </c>
      <c r="N259" s="135">
        <f t="shared" si="68"/>
        <v>32</v>
      </c>
      <c r="O259" s="135">
        <f t="shared" si="68"/>
        <v>2</v>
      </c>
      <c r="P259" s="135">
        <f t="shared" si="68"/>
        <v>66</v>
      </c>
    </row>
    <row r="260" spans="1:16">
      <c r="A260" s="136" t="s">
        <v>27</v>
      </c>
      <c r="B260" s="136" t="s">
        <v>215</v>
      </c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</row>
    <row r="261" spans="1:16">
      <c r="A261" s="139">
        <v>1</v>
      </c>
      <c r="B261" s="140" t="s">
        <v>19</v>
      </c>
      <c r="C261" s="135">
        <f>C45</f>
        <v>0.5</v>
      </c>
      <c r="D261" s="135">
        <f>D45</f>
        <v>0.5</v>
      </c>
      <c r="E261" s="135">
        <f>E45</f>
        <v>0</v>
      </c>
      <c r="F261" s="135">
        <f>F45</f>
        <v>0</v>
      </c>
      <c r="G261" s="135"/>
      <c r="H261" s="135"/>
      <c r="I261" s="135">
        <f t="shared" ref="I261:P261" si="69">I45</f>
        <v>4</v>
      </c>
      <c r="J261" s="135">
        <f t="shared" si="69"/>
        <v>0</v>
      </c>
      <c r="K261" s="135">
        <f t="shared" si="69"/>
        <v>4</v>
      </c>
      <c r="L261" s="135">
        <f t="shared" si="69"/>
        <v>4</v>
      </c>
      <c r="M261" s="135">
        <f t="shared" si="69"/>
        <v>4</v>
      </c>
      <c r="N261" s="135">
        <f t="shared" si="69"/>
        <v>0</v>
      </c>
      <c r="O261" s="135">
        <f t="shared" si="69"/>
        <v>0</v>
      </c>
      <c r="P261" s="135">
        <f t="shared" si="69"/>
        <v>0</v>
      </c>
    </row>
    <row r="262" spans="1:16">
      <c r="A262" s="139">
        <v>2</v>
      </c>
      <c r="B262" s="141" t="s">
        <v>41</v>
      </c>
      <c r="C262" s="135">
        <f>C43</f>
        <v>0.25</v>
      </c>
      <c r="D262" s="135">
        <f>D43</f>
        <v>0.25</v>
      </c>
      <c r="E262" s="135">
        <f>E43</f>
        <v>0</v>
      </c>
      <c r="F262" s="135">
        <f>F43</f>
        <v>0</v>
      </c>
      <c r="G262" s="135"/>
      <c r="H262" s="135"/>
      <c r="I262" s="135">
        <f t="shared" ref="I262:P262" si="70">I43</f>
        <v>2</v>
      </c>
      <c r="J262" s="135">
        <f t="shared" si="70"/>
        <v>0</v>
      </c>
      <c r="K262" s="135">
        <f t="shared" si="70"/>
        <v>2</v>
      </c>
      <c r="L262" s="135">
        <f t="shared" si="70"/>
        <v>2</v>
      </c>
      <c r="M262" s="135">
        <f t="shared" si="70"/>
        <v>2</v>
      </c>
      <c r="N262" s="135">
        <f t="shared" si="70"/>
        <v>0</v>
      </c>
      <c r="O262" s="135">
        <f t="shared" si="70"/>
        <v>0</v>
      </c>
      <c r="P262" s="135">
        <f t="shared" si="70"/>
        <v>0</v>
      </c>
    </row>
    <row r="263" spans="1:16">
      <c r="A263" s="139">
        <v>3</v>
      </c>
      <c r="B263" s="141" t="s">
        <v>17</v>
      </c>
      <c r="C263" s="135">
        <f>C42</f>
        <v>0.25</v>
      </c>
      <c r="D263" s="135">
        <f>D42</f>
        <v>0.25</v>
      </c>
      <c r="E263" s="135">
        <f>E42</f>
        <v>0</v>
      </c>
      <c r="F263" s="135">
        <f>F42</f>
        <v>0</v>
      </c>
      <c r="G263" s="135"/>
      <c r="H263" s="135"/>
      <c r="I263" s="135">
        <f t="shared" ref="I263:P263" si="71">I42</f>
        <v>2</v>
      </c>
      <c r="J263" s="135">
        <f t="shared" si="71"/>
        <v>0</v>
      </c>
      <c r="K263" s="135">
        <f t="shared" si="71"/>
        <v>2</v>
      </c>
      <c r="L263" s="135">
        <f t="shared" si="71"/>
        <v>2</v>
      </c>
      <c r="M263" s="135">
        <f t="shared" si="71"/>
        <v>2</v>
      </c>
      <c r="N263" s="135">
        <f t="shared" si="71"/>
        <v>0</v>
      </c>
      <c r="O263" s="135">
        <f t="shared" si="71"/>
        <v>0</v>
      </c>
      <c r="P263" s="135">
        <f t="shared" si="71"/>
        <v>0</v>
      </c>
    </row>
    <row r="264" spans="1:16">
      <c r="A264" s="139">
        <v>4</v>
      </c>
      <c r="B264" s="139" t="s">
        <v>18</v>
      </c>
      <c r="C264" s="135">
        <f>C44</f>
        <v>0.5</v>
      </c>
      <c r="D264" s="135">
        <f>D44</f>
        <v>0.5</v>
      </c>
      <c r="E264" s="135">
        <f>E44</f>
        <v>0</v>
      </c>
      <c r="F264" s="135">
        <f>F44</f>
        <v>0</v>
      </c>
      <c r="G264" s="135"/>
      <c r="H264" s="135"/>
      <c r="I264" s="135">
        <f t="shared" ref="I264:P264" si="72">I44</f>
        <v>4</v>
      </c>
      <c r="J264" s="135">
        <f t="shared" si="72"/>
        <v>0</v>
      </c>
      <c r="K264" s="135">
        <f t="shared" si="72"/>
        <v>4</v>
      </c>
      <c r="L264" s="135">
        <f t="shared" si="72"/>
        <v>4</v>
      </c>
      <c r="M264" s="135">
        <f t="shared" si="72"/>
        <v>4</v>
      </c>
      <c r="N264" s="135">
        <f t="shared" si="72"/>
        <v>0</v>
      </c>
      <c r="O264" s="135">
        <f t="shared" si="72"/>
        <v>0</v>
      </c>
      <c r="P264" s="135">
        <f t="shared" si="72"/>
        <v>0</v>
      </c>
    </row>
    <row r="265" spans="1:16">
      <c r="A265" s="139">
        <v>5</v>
      </c>
      <c r="B265" s="142" t="s">
        <v>203</v>
      </c>
      <c r="C265" s="135">
        <f>C197</f>
        <v>0.5</v>
      </c>
      <c r="D265" s="135">
        <f>D197</f>
        <v>0.5</v>
      </c>
      <c r="E265" s="135">
        <f>E197</f>
        <v>0</v>
      </c>
      <c r="F265" s="135">
        <f>F197</f>
        <v>0</v>
      </c>
      <c r="G265" s="135"/>
      <c r="H265" s="135"/>
      <c r="I265" s="135">
        <f t="shared" ref="I265:P265" si="73">I197</f>
        <v>4</v>
      </c>
      <c r="J265" s="135">
        <f t="shared" si="73"/>
        <v>0</v>
      </c>
      <c r="K265" s="135">
        <f t="shared" si="73"/>
        <v>4</v>
      </c>
      <c r="L265" s="135">
        <f t="shared" si="73"/>
        <v>4</v>
      </c>
      <c r="M265" s="135">
        <f t="shared" si="73"/>
        <v>4</v>
      </c>
      <c r="N265" s="135">
        <f t="shared" si="73"/>
        <v>0</v>
      </c>
      <c r="O265" s="135">
        <f t="shared" si="73"/>
        <v>0</v>
      </c>
      <c r="P265" s="135">
        <f t="shared" si="73"/>
        <v>0</v>
      </c>
    </row>
    <row r="266" spans="1:16">
      <c r="A266" s="136" t="s">
        <v>128</v>
      </c>
      <c r="B266" s="143" t="s">
        <v>216</v>
      </c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1:16">
      <c r="A267" s="144"/>
      <c r="B267" s="145" t="s">
        <v>94</v>
      </c>
      <c r="C267" s="135">
        <f>C172</f>
        <v>6</v>
      </c>
      <c r="D267" s="135">
        <f>D172</f>
        <v>2</v>
      </c>
      <c r="E267" s="135">
        <f>E172</f>
        <v>4</v>
      </c>
      <c r="F267" s="135">
        <v>6</v>
      </c>
      <c r="G267" s="135"/>
      <c r="H267" s="135"/>
      <c r="I267" s="135">
        <f t="shared" ref="I267:P267" si="74">I172</f>
        <v>0</v>
      </c>
      <c r="J267" s="135">
        <f t="shared" si="74"/>
        <v>0</v>
      </c>
      <c r="K267" s="135" t="str">
        <f t="shared" si="74"/>
        <v>6 tyg (240 h)</v>
      </c>
      <c r="L267" s="135">
        <f t="shared" si="74"/>
        <v>0</v>
      </c>
      <c r="M267" s="135">
        <f t="shared" si="74"/>
        <v>0</v>
      </c>
      <c r="N267" s="135">
        <f t="shared" si="74"/>
        <v>0</v>
      </c>
      <c r="O267" s="135">
        <f t="shared" si="74"/>
        <v>0</v>
      </c>
      <c r="P267" s="135">
        <f t="shared" si="74"/>
        <v>0</v>
      </c>
    </row>
    <row r="268" spans="1:16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</row>
    <row r="269" spans="1:16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</row>
    <row r="270" spans="1:16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</row>
    <row r="271" spans="1:16" ht="15.75" customHeight="1">
      <c r="A271" s="147"/>
      <c r="B271" s="147"/>
      <c r="C271" s="417" t="s">
        <v>217</v>
      </c>
      <c r="D271" s="418"/>
      <c r="E271" s="417" t="s">
        <v>218</v>
      </c>
      <c r="F271" s="418"/>
      <c r="G271" s="421" t="s">
        <v>219</v>
      </c>
      <c r="H271" s="422"/>
      <c r="I271" s="148"/>
      <c r="J271" s="149" t="s">
        <v>220</v>
      </c>
      <c r="K271" s="149"/>
      <c r="L271" s="149"/>
      <c r="M271" s="149"/>
      <c r="N271" s="150"/>
      <c r="P271" s="146"/>
    </row>
    <row r="272" spans="1:16">
      <c r="A272" s="151" t="s">
        <v>221</v>
      </c>
      <c r="B272" s="149" t="s">
        <v>222</v>
      </c>
      <c r="C272" s="419" t="s">
        <v>223</v>
      </c>
      <c r="D272" s="419" t="s">
        <v>224</v>
      </c>
      <c r="E272" s="419" t="s">
        <v>223</v>
      </c>
      <c r="F272" s="419" t="s">
        <v>224</v>
      </c>
      <c r="G272" s="423"/>
      <c r="H272" s="424"/>
      <c r="I272" s="148"/>
      <c r="J272" s="149" t="s">
        <v>225</v>
      </c>
      <c r="K272" s="149"/>
      <c r="L272" s="149"/>
      <c r="M272" s="149"/>
      <c r="N272" s="152" t="s">
        <v>224</v>
      </c>
      <c r="P272" s="146"/>
    </row>
    <row r="273" spans="1:16">
      <c r="A273" s="153"/>
      <c r="B273" s="154" t="s">
        <v>226</v>
      </c>
      <c r="C273" s="420"/>
      <c r="D273" s="420"/>
      <c r="E273" s="420"/>
      <c r="F273" s="420"/>
      <c r="G273" s="425"/>
      <c r="H273" s="426"/>
      <c r="I273" s="148"/>
      <c r="J273" s="149" t="s">
        <v>227</v>
      </c>
      <c r="K273" s="149"/>
      <c r="L273" s="149"/>
      <c r="M273" s="155"/>
      <c r="N273" s="152"/>
      <c r="P273" s="146"/>
    </row>
    <row r="274" spans="1:16" ht="12.75" customHeight="1">
      <c r="A274" s="153">
        <v>1</v>
      </c>
      <c r="B274" s="151" t="s">
        <v>228</v>
      </c>
      <c r="C274" s="156">
        <f>C236</f>
        <v>210</v>
      </c>
      <c r="D274" s="157">
        <v>100</v>
      </c>
      <c r="E274" s="158">
        <f>I236</f>
        <v>5144</v>
      </c>
      <c r="F274" s="157">
        <v>100</v>
      </c>
      <c r="G274" s="407" t="s">
        <v>229</v>
      </c>
      <c r="H274" s="408"/>
      <c r="I274" s="148"/>
      <c r="J274" s="159" t="s">
        <v>230</v>
      </c>
      <c r="K274" s="159"/>
      <c r="L274" s="159"/>
      <c r="M274" s="150"/>
      <c r="N274" s="152"/>
      <c r="P274" s="146"/>
    </row>
    <row r="275" spans="1:16" ht="12.75" customHeight="1">
      <c r="A275" s="153">
        <v>2</v>
      </c>
      <c r="B275" s="151" t="s">
        <v>231</v>
      </c>
      <c r="C275" s="395">
        <f>D201</f>
        <v>70.7</v>
      </c>
      <c r="D275" s="399">
        <f>C275/C274*100</f>
        <v>33.666666666666664</v>
      </c>
      <c r="E275" s="397">
        <f>K201</f>
        <v>1698</v>
      </c>
      <c r="F275" s="395">
        <f>E275/E274*100</f>
        <v>33.009331259720057</v>
      </c>
      <c r="G275" s="409" t="s">
        <v>232</v>
      </c>
      <c r="H275" s="410"/>
      <c r="I275" s="148"/>
      <c r="J275" s="157">
        <v>1</v>
      </c>
      <c r="K275" s="160" t="s">
        <v>233</v>
      </c>
      <c r="L275" s="160"/>
      <c r="M275" s="160"/>
      <c r="N275" s="161">
        <v>57</v>
      </c>
      <c r="P275" s="146"/>
    </row>
    <row r="276" spans="1:16">
      <c r="A276" s="153"/>
      <c r="B276" s="151" t="s">
        <v>234</v>
      </c>
      <c r="C276" s="396"/>
      <c r="D276" s="400"/>
      <c r="E276" s="398"/>
      <c r="F276" s="396"/>
      <c r="G276" s="411"/>
      <c r="H276" s="412"/>
      <c r="I276" s="148"/>
      <c r="J276" s="157">
        <v>2</v>
      </c>
      <c r="K276" s="153" t="s">
        <v>264</v>
      </c>
      <c r="L276" s="162"/>
      <c r="M276" s="155"/>
      <c r="N276" s="161">
        <v>43</v>
      </c>
      <c r="P276" s="146"/>
    </row>
    <row r="277" spans="1:16" ht="12.75" customHeight="1">
      <c r="A277" s="153">
        <v>3</v>
      </c>
      <c r="B277" s="151" t="s">
        <v>235</v>
      </c>
      <c r="C277" s="163">
        <f>C202</f>
        <v>71</v>
      </c>
      <c r="D277" s="156">
        <f>C277/C274*100</f>
        <v>33.80952380952381</v>
      </c>
      <c r="E277" s="158">
        <f>J202</f>
        <v>0</v>
      </c>
      <c r="F277" s="163">
        <f>E277/E274*100</f>
        <v>0</v>
      </c>
      <c r="G277" s="413" t="s">
        <v>236</v>
      </c>
      <c r="H277" s="414"/>
      <c r="I277" s="148"/>
      <c r="J277" s="153"/>
      <c r="K277" s="153"/>
      <c r="L277" s="162"/>
      <c r="M277" s="155"/>
      <c r="N277" s="161"/>
      <c r="P277" s="146"/>
    </row>
    <row r="278" spans="1:16">
      <c r="A278" s="151">
        <v>4</v>
      </c>
      <c r="B278" s="151" t="s">
        <v>237</v>
      </c>
      <c r="C278" s="163">
        <f>D245</f>
        <v>16.2</v>
      </c>
      <c r="D278" s="163">
        <f>C278/C274*100</f>
        <v>7.7142857142857135</v>
      </c>
      <c r="E278" s="158">
        <f>J245</f>
        <v>0</v>
      </c>
      <c r="F278" s="163">
        <f>E278/E274*100</f>
        <v>0</v>
      </c>
      <c r="G278" s="415"/>
      <c r="H278" s="416"/>
      <c r="I278" s="148"/>
      <c r="J278" s="153"/>
      <c r="K278" s="153"/>
      <c r="L278" s="162"/>
      <c r="M278" s="155"/>
      <c r="N278" s="152"/>
      <c r="P278" s="146"/>
    </row>
    <row r="279" spans="1:16">
      <c r="A279" s="153">
        <v>5</v>
      </c>
      <c r="B279" s="151" t="s">
        <v>238</v>
      </c>
      <c r="C279" s="395"/>
      <c r="D279" s="395"/>
      <c r="E279" s="397">
        <f>K197</f>
        <v>4</v>
      </c>
      <c r="F279" s="395">
        <f>E279/E274*100</f>
        <v>7.7760497667185069E-2</v>
      </c>
      <c r="G279" s="391"/>
      <c r="H279" s="392"/>
      <c r="I279" s="148"/>
      <c r="J279" s="153"/>
      <c r="K279" s="164"/>
      <c r="L279" s="164"/>
      <c r="M279" s="164"/>
      <c r="N279" s="152"/>
      <c r="P279" s="146"/>
    </row>
    <row r="280" spans="1:16">
      <c r="A280" s="153"/>
      <c r="B280" s="151" t="s">
        <v>239</v>
      </c>
      <c r="C280" s="396"/>
      <c r="D280" s="396"/>
      <c r="E280" s="398"/>
      <c r="F280" s="396"/>
      <c r="G280" s="393"/>
      <c r="H280" s="394"/>
      <c r="I280" s="148"/>
      <c r="J280" s="153"/>
      <c r="K280" s="164"/>
      <c r="L280" s="164"/>
      <c r="M280" s="164"/>
      <c r="N280" s="152"/>
      <c r="P280" s="146"/>
    </row>
    <row r="281" spans="1:16" ht="12.75" customHeight="1">
      <c r="A281" s="153">
        <v>6</v>
      </c>
      <c r="B281" s="151" t="s">
        <v>240</v>
      </c>
      <c r="C281" s="399">
        <f>C284</f>
        <v>2</v>
      </c>
      <c r="D281" s="395">
        <f>C281/C274*100</f>
        <v>0.95238095238095244</v>
      </c>
      <c r="E281" s="397">
        <f>E284</f>
        <v>0</v>
      </c>
      <c r="F281" s="395">
        <f>E281/E274*100</f>
        <v>0</v>
      </c>
      <c r="G281" s="401" t="s">
        <v>241</v>
      </c>
      <c r="H281" s="402"/>
      <c r="I281" s="148"/>
      <c r="J281" s="153"/>
      <c r="K281" s="164"/>
      <c r="L281" s="164"/>
      <c r="M281" s="164"/>
      <c r="N281" s="152"/>
      <c r="P281" s="146"/>
    </row>
    <row r="282" spans="1:16">
      <c r="A282" s="153"/>
      <c r="B282" s="151" t="s">
        <v>242</v>
      </c>
      <c r="C282" s="400"/>
      <c r="D282" s="396"/>
      <c r="E282" s="398"/>
      <c r="F282" s="396"/>
      <c r="G282" s="403"/>
      <c r="H282" s="404"/>
      <c r="I282" s="148"/>
      <c r="J282" s="153"/>
      <c r="K282" s="164"/>
      <c r="L282" s="165"/>
      <c r="M282" s="152"/>
      <c r="N282" s="152"/>
      <c r="P282" s="146"/>
    </row>
    <row r="283" spans="1:16" ht="12.75" customHeight="1">
      <c r="A283" s="153">
        <v>7</v>
      </c>
      <c r="B283" s="151" t="s">
        <v>243</v>
      </c>
      <c r="C283" s="156">
        <f>C22+C52</f>
        <v>5</v>
      </c>
      <c r="D283" s="163">
        <f>C283/C274*100</f>
        <v>2.3809523809523809</v>
      </c>
      <c r="E283" s="158">
        <f>J22+J51</f>
        <v>0</v>
      </c>
      <c r="F283" s="163">
        <f>E283/E274*100</f>
        <v>0</v>
      </c>
      <c r="G283" s="405" t="s">
        <v>244</v>
      </c>
      <c r="H283" s="406"/>
      <c r="I283" s="148"/>
      <c r="J283" s="153"/>
      <c r="K283" s="164"/>
      <c r="L283" s="164"/>
      <c r="M283" s="164"/>
      <c r="N283" s="152"/>
      <c r="P283" s="146"/>
    </row>
    <row r="284" spans="1:16" ht="12.75" customHeight="1">
      <c r="A284" s="153">
        <v>8</v>
      </c>
      <c r="B284" s="151" t="s">
        <v>245</v>
      </c>
      <c r="C284" s="399">
        <f>C22</f>
        <v>2</v>
      </c>
      <c r="D284" s="395">
        <f>C284/C274*100</f>
        <v>0.95238095238095244</v>
      </c>
      <c r="E284" s="397">
        <f>J22</f>
        <v>0</v>
      </c>
      <c r="F284" s="395">
        <f>E284/E274*100</f>
        <v>0</v>
      </c>
      <c r="G284" s="401" t="s">
        <v>246</v>
      </c>
      <c r="H284" s="402"/>
      <c r="I284" s="148"/>
      <c r="J284" s="153"/>
      <c r="K284" s="164"/>
      <c r="L284" s="165"/>
      <c r="M284" s="152"/>
      <c r="N284" s="152"/>
      <c r="P284" s="146"/>
    </row>
    <row r="285" spans="1:16">
      <c r="A285" s="153"/>
      <c r="B285" s="151" t="s">
        <v>247</v>
      </c>
      <c r="C285" s="400"/>
      <c r="D285" s="396"/>
      <c r="E285" s="398"/>
      <c r="F285" s="396"/>
      <c r="G285" s="403"/>
      <c r="H285" s="404"/>
      <c r="I285" s="148"/>
      <c r="J285" s="153"/>
      <c r="K285" s="164"/>
      <c r="L285" s="165"/>
      <c r="M285" s="152"/>
      <c r="N285" s="152"/>
      <c r="P285" s="146"/>
    </row>
    <row r="286" spans="1:16" ht="24">
      <c r="A286" s="153">
        <v>9</v>
      </c>
      <c r="B286" s="151" t="s">
        <v>248</v>
      </c>
      <c r="C286" s="163">
        <f>C239</f>
        <v>8</v>
      </c>
      <c r="D286" s="163">
        <f>C286/C274*100</f>
        <v>3.8095238095238098</v>
      </c>
      <c r="E286" s="166">
        <f>I239</f>
        <v>200</v>
      </c>
      <c r="F286" s="163">
        <f>E286/E274*100</f>
        <v>3.8880248833592534</v>
      </c>
      <c r="G286" s="167" t="s">
        <v>249</v>
      </c>
      <c r="H286" s="167"/>
      <c r="I286" s="148"/>
      <c r="J286" s="153"/>
      <c r="K286" s="164"/>
      <c r="L286" s="165"/>
      <c r="M286" s="152"/>
      <c r="N286" s="152"/>
      <c r="P286" s="146"/>
    </row>
    <row r="287" spans="1:16">
      <c r="A287" s="153">
        <v>10</v>
      </c>
      <c r="B287" s="151" t="s">
        <v>250</v>
      </c>
      <c r="C287" s="163">
        <f>C102</f>
        <v>2</v>
      </c>
      <c r="D287" s="163">
        <f>C287/C274*100</f>
        <v>0.95238095238095244</v>
      </c>
      <c r="E287" s="166">
        <f>I103</f>
        <v>30</v>
      </c>
      <c r="F287" s="163">
        <f>E287/E274*100</f>
        <v>0.58320373250388802</v>
      </c>
      <c r="G287" s="167" t="s">
        <v>251</v>
      </c>
      <c r="H287" s="167"/>
      <c r="I287" s="148"/>
      <c r="J287" s="168" t="s">
        <v>252</v>
      </c>
      <c r="K287" s="168"/>
      <c r="L287" s="169"/>
      <c r="M287" s="170"/>
      <c r="N287" s="152">
        <v>100</v>
      </c>
      <c r="P287" s="146"/>
    </row>
    <row r="288" spans="1:16" ht="12.75" customHeight="1">
      <c r="A288" s="153">
        <v>11</v>
      </c>
      <c r="B288" s="151" t="s">
        <v>253</v>
      </c>
      <c r="C288" s="156">
        <f>C162+C187</f>
        <v>15</v>
      </c>
      <c r="D288" s="163">
        <f>C288/C274*100</f>
        <v>7.1428571428571423</v>
      </c>
      <c r="E288" s="156">
        <f>I162+I187</f>
        <v>375</v>
      </c>
      <c r="F288" s="163">
        <f>E288/E274*100</f>
        <v>7.2900466562986006</v>
      </c>
      <c r="G288" s="167" t="s">
        <v>254</v>
      </c>
      <c r="H288" s="167"/>
      <c r="I288" s="148"/>
      <c r="J288" s="168"/>
      <c r="K288" s="168"/>
      <c r="L288" s="169"/>
      <c r="M288" s="170"/>
      <c r="N288" s="155"/>
      <c r="P288" s="146"/>
    </row>
    <row r="289" spans="1:16" ht="26.25" customHeight="1" thickBot="1">
      <c r="A289" s="153">
        <v>12</v>
      </c>
      <c r="B289" s="151" t="s">
        <v>255</v>
      </c>
      <c r="C289" s="163">
        <f>C267</f>
        <v>6</v>
      </c>
      <c r="D289" s="163">
        <f>C289/C274*100</f>
        <v>2.8571428571428572</v>
      </c>
      <c r="E289" s="171">
        <v>240</v>
      </c>
      <c r="F289" s="163">
        <f>240/E274*100</f>
        <v>4.6656298600311041</v>
      </c>
      <c r="G289" s="167" t="s">
        <v>256</v>
      </c>
      <c r="H289" s="167"/>
      <c r="I289" s="148"/>
      <c r="J289" s="148"/>
      <c r="K289" s="148"/>
      <c r="L289" s="172"/>
      <c r="M289" s="173"/>
      <c r="N289" s="173"/>
      <c r="P289" s="146"/>
    </row>
    <row r="290" spans="1:16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</row>
    <row r="291" spans="1:16"/>
    <row r="292" spans="1:16"/>
    <row r="293" spans="1:16"/>
    <row r="294" spans="1:16"/>
    <row r="295" spans="1:16"/>
    <row r="296" spans="1:16"/>
    <row r="297" spans="1:16"/>
    <row r="298" spans="1:16"/>
    <row r="299" spans="1:16"/>
    <row r="300" spans="1:16"/>
    <row r="301" spans="1:16"/>
    <row r="302" spans="1:16"/>
    <row r="303" spans="1:16"/>
    <row r="304" spans="1:16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8">
    <mergeCell ref="C271:D271"/>
    <mergeCell ref="E271:F271"/>
    <mergeCell ref="C272:C273"/>
    <mergeCell ref="F272:F273"/>
    <mergeCell ref="G271:H273"/>
    <mergeCell ref="D272:D273"/>
    <mergeCell ref="E272:E273"/>
    <mergeCell ref="C275:C276"/>
    <mergeCell ref="G274:H274"/>
    <mergeCell ref="G275:H276"/>
    <mergeCell ref="G277:H277"/>
    <mergeCell ref="G278:H278"/>
    <mergeCell ref="D275:D276"/>
    <mergeCell ref="E275:E276"/>
    <mergeCell ref="F275:F276"/>
    <mergeCell ref="G279:H280"/>
    <mergeCell ref="C279:C280"/>
    <mergeCell ref="D284:D285"/>
    <mergeCell ref="E284:E285"/>
    <mergeCell ref="F284:F285"/>
    <mergeCell ref="D281:D282"/>
    <mergeCell ref="E281:E282"/>
    <mergeCell ref="F281:F282"/>
    <mergeCell ref="D279:D280"/>
    <mergeCell ref="E279:E280"/>
    <mergeCell ref="F279:F280"/>
    <mergeCell ref="C281:C282"/>
    <mergeCell ref="G281:H282"/>
    <mergeCell ref="G283:H283"/>
    <mergeCell ref="G284:H285"/>
    <mergeCell ref="C284:C285"/>
    <mergeCell ref="A236:B236"/>
    <mergeCell ref="A237:B237"/>
    <mergeCell ref="I12:P12"/>
    <mergeCell ref="C13:C16"/>
    <mergeCell ref="H231:H235"/>
    <mergeCell ref="F231:F235"/>
    <mergeCell ref="G231:G235"/>
    <mergeCell ref="I231:P231"/>
    <mergeCell ref="C232:C235"/>
    <mergeCell ref="I232:I235"/>
    <mergeCell ref="J232:J235"/>
    <mergeCell ref="P232:P235"/>
    <mergeCell ref="K233:K235"/>
    <mergeCell ref="O233:O235"/>
    <mergeCell ref="A12:A16"/>
    <mergeCell ref="B12:B16"/>
    <mergeCell ref="B17:P17"/>
    <mergeCell ref="F12:F16"/>
    <mergeCell ref="G12:G16"/>
    <mergeCell ref="H12:H16"/>
    <mergeCell ref="P13:P16"/>
    <mergeCell ref="K14:K16"/>
    <mergeCell ref="O14:O16"/>
    <mergeCell ref="L15:L16"/>
    <mergeCell ref="M15:M16"/>
    <mergeCell ref="N15:N16"/>
    <mergeCell ref="A231:A235"/>
    <mergeCell ref="B231:B235"/>
    <mergeCell ref="D232:D235"/>
    <mergeCell ref="E232:E235"/>
    <mergeCell ref="A100:P100"/>
    <mergeCell ref="A125:P125"/>
    <mergeCell ref="A175:P175"/>
    <mergeCell ref="A150:P150"/>
    <mergeCell ref="A126:P126"/>
    <mergeCell ref="L234:L235"/>
    <mergeCell ref="M234:M235"/>
    <mergeCell ref="N234:N235"/>
    <mergeCell ref="A18:P18"/>
    <mergeCell ref="A19:P19"/>
    <mergeCell ref="A48:P48"/>
    <mergeCell ref="A72:P72"/>
    <mergeCell ref="A73:P73"/>
    <mergeCell ref="D13:D16"/>
    <mergeCell ref="E13:E16"/>
    <mergeCell ref="I13:I16"/>
    <mergeCell ref="J13:J1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2</vt:i4>
      </vt:variant>
    </vt:vector>
  </HeadingPairs>
  <TitlesOfParts>
    <vt:vector size="5" baseType="lpstr">
      <vt:lpstr>OS I ST</vt:lpstr>
      <vt:lpstr>Moduły I stopień</vt:lpstr>
      <vt:lpstr>OS I NST </vt:lpstr>
      <vt:lpstr>'Moduły I stopień'!Obszar_wydruku</vt:lpstr>
      <vt:lpstr>'OS I ST'!Obszar_wydruku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ŁOŻYŃSKI</dc:creator>
  <cp:lastModifiedBy>SG2010</cp:lastModifiedBy>
  <cp:lastPrinted>2015-08-30T23:07:39Z</cp:lastPrinted>
  <dcterms:created xsi:type="dcterms:W3CDTF">2011-12-11T10:20:19Z</dcterms:created>
  <dcterms:modified xsi:type="dcterms:W3CDTF">2015-09-08T11:17:59Z</dcterms:modified>
</cp:coreProperties>
</file>