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990" yWindow="1890" windowWidth="15480" windowHeight="11640"/>
  </bookViews>
  <sheets>
    <sheet name="AK I st " sheetId="3" r:id="rId1"/>
    <sheet name="AK II st  " sheetId="14" r:id="rId2"/>
  </sheets>
  <calcPr calcId="125725" concurrentCalc="0"/>
</workbook>
</file>

<file path=xl/calcChain.xml><?xml version="1.0" encoding="utf-8"?>
<calcChain xmlns="http://schemas.openxmlformats.org/spreadsheetml/2006/main">
  <c r="N134" i="14"/>
  <c r="J119"/>
  <c r="J112"/>
  <c r="J124"/>
  <c r="J126"/>
  <c r="M119"/>
  <c r="M112"/>
  <c r="M124"/>
  <c r="L119"/>
  <c r="L124"/>
  <c r="K119"/>
  <c r="K112"/>
  <c r="K124"/>
  <c r="F116"/>
  <c r="F117"/>
  <c r="F118"/>
  <c r="F119"/>
  <c r="F112"/>
  <c r="F124"/>
  <c r="E119"/>
  <c r="E112"/>
  <c r="E124"/>
  <c r="D119"/>
  <c r="D112"/>
  <c r="D124"/>
  <c r="N122"/>
  <c r="N118"/>
  <c r="N117"/>
  <c r="N116"/>
  <c r="M273" i="3"/>
  <c r="M282"/>
  <c r="L282"/>
  <c r="K282"/>
  <c r="J282"/>
  <c r="F273"/>
  <c r="F274"/>
  <c r="F275"/>
  <c r="F276"/>
  <c r="F277"/>
  <c r="F282"/>
  <c r="E282"/>
  <c r="D282"/>
  <c r="L279"/>
  <c r="K279"/>
  <c r="J279"/>
  <c r="F279"/>
  <c r="E279"/>
  <c r="D279"/>
  <c r="N277"/>
  <c r="N276"/>
  <c r="N275"/>
  <c r="N274"/>
  <c r="N273"/>
  <c r="N268"/>
  <c r="M253"/>
  <c r="L253"/>
  <c r="K253"/>
  <c r="J253"/>
  <c r="N251"/>
  <c r="N250"/>
  <c r="N249"/>
  <c r="M241"/>
  <c r="L241"/>
  <c r="K241"/>
  <c r="J241"/>
  <c r="N239"/>
  <c r="N238"/>
  <c r="N237"/>
  <c r="M220"/>
  <c r="M225"/>
  <c r="M202"/>
  <c r="M206"/>
  <c r="M210"/>
  <c r="M228"/>
  <c r="L220"/>
  <c r="L225"/>
  <c r="L206"/>
  <c r="L210"/>
  <c r="L228"/>
  <c r="K220"/>
  <c r="K225"/>
  <c r="K206"/>
  <c r="K210"/>
  <c r="K228"/>
  <c r="J220"/>
  <c r="J225"/>
  <c r="J206"/>
  <c r="J210"/>
  <c r="J228"/>
  <c r="F228"/>
  <c r="E228"/>
  <c r="D228"/>
  <c r="N224"/>
  <c r="N219"/>
  <c r="F219"/>
  <c r="E219"/>
  <c r="N218"/>
  <c r="F218"/>
  <c r="E218"/>
  <c r="N217"/>
  <c r="F217"/>
  <c r="E217"/>
  <c r="N216"/>
  <c r="F216"/>
  <c r="E216"/>
  <c r="N215"/>
  <c r="F215"/>
  <c r="N214"/>
  <c r="F214"/>
  <c r="N209"/>
  <c r="F201"/>
  <c r="F202"/>
  <c r="F203"/>
  <c r="F206"/>
  <c r="E206"/>
  <c r="D206"/>
  <c r="N205"/>
  <c r="N204"/>
  <c r="N203"/>
  <c r="N202"/>
  <c r="N201"/>
  <c r="M180"/>
  <c r="L180"/>
  <c r="K180"/>
  <c r="J180"/>
  <c r="N178"/>
  <c r="N177"/>
  <c r="N176"/>
  <c r="N166"/>
  <c r="N165"/>
  <c r="N164"/>
  <c r="M147"/>
  <c r="M152"/>
  <c r="M128"/>
  <c r="M132"/>
  <c r="M155"/>
  <c r="L147"/>
  <c r="L152"/>
  <c r="L128"/>
  <c r="L132"/>
  <c r="L155"/>
  <c r="K147"/>
  <c r="K152"/>
  <c r="K128"/>
  <c r="K132"/>
  <c r="K155"/>
  <c r="J147"/>
  <c r="J152"/>
  <c r="J128"/>
  <c r="J132"/>
  <c r="J155"/>
  <c r="F142"/>
  <c r="F143"/>
  <c r="F144"/>
  <c r="F145"/>
  <c r="F146"/>
  <c r="F147"/>
  <c r="F152"/>
  <c r="E147"/>
  <c r="E152"/>
  <c r="D147"/>
  <c r="D152"/>
  <c r="N151"/>
  <c r="N146"/>
  <c r="N145"/>
  <c r="N144"/>
  <c r="N143"/>
  <c r="N142"/>
  <c r="D128"/>
  <c r="D132"/>
  <c r="F122"/>
  <c r="F123"/>
  <c r="F124"/>
  <c r="F125"/>
  <c r="F126"/>
  <c r="F127"/>
  <c r="F128"/>
  <c r="E128"/>
  <c r="N127"/>
  <c r="N126"/>
  <c r="N125"/>
  <c r="N124"/>
  <c r="N123"/>
  <c r="N122"/>
  <c r="E42"/>
  <c r="F38"/>
  <c r="F39"/>
  <c r="F40"/>
  <c r="F41"/>
  <c r="F42"/>
  <c r="D42"/>
  <c r="E34"/>
  <c r="F30"/>
  <c r="F31"/>
  <c r="F32"/>
  <c r="F33"/>
  <c r="F34"/>
  <c r="D34"/>
  <c r="F46" i="14"/>
  <c r="F64"/>
  <c r="F63"/>
  <c r="F62"/>
  <c r="F61"/>
  <c r="F60"/>
  <c r="F59"/>
  <c r="F42"/>
  <c r="F41"/>
  <c r="F40"/>
  <c r="F39"/>
  <c r="F38"/>
  <c r="F37"/>
  <c r="F32"/>
  <c r="F65" i="3"/>
  <c r="F64"/>
  <c r="F63"/>
  <c r="F62"/>
  <c r="F61"/>
  <c r="F60"/>
  <c r="F59"/>
  <c r="F25"/>
  <c r="F24"/>
  <c r="N72"/>
  <c r="M89"/>
  <c r="J89"/>
  <c r="N95" i="14"/>
  <c r="N85"/>
  <c r="N68"/>
  <c r="N46"/>
  <c r="N93"/>
  <c r="N83"/>
  <c r="N81"/>
  <c r="N80"/>
  <c r="N91"/>
  <c r="N90"/>
  <c r="N64"/>
  <c r="N63"/>
  <c r="N62"/>
  <c r="N61"/>
  <c r="N60"/>
  <c r="N59"/>
  <c r="N54"/>
  <c r="N53"/>
  <c r="N52"/>
  <c r="N51"/>
  <c r="N42"/>
  <c r="N39"/>
  <c r="N40"/>
  <c r="N41"/>
  <c r="N38"/>
  <c r="N37"/>
  <c r="N32"/>
  <c r="N99" i="3"/>
  <c r="N98"/>
  <c r="N97"/>
  <c r="N87"/>
  <c r="N86"/>
  <c r="N85"/>
  <c r="N65"/>
  <c r="N61"/>
  <c r="N62"/>
  <c r="N63"/>
  <c r="N64"/>
  <c r="N60"/>
  <c r="N59"/>
  <c r="N41"/>
  <c r="N40"/>
  <c r="N39"/>
  <c r="N38"/>
  <c r="N33"/>
  <c r="N32"/>
  <c r="N31"/>
  <c r="N30"/>
  <c r="N25"/>
  <c r="N24"/>
  <c r="M43" i="14"/>
  <c r="M47"/>
  <c r="M65"/>
  <c r="M55"/>
  <c r="M69"/>
  <c r="M72"/>
  <c r="L65"/>
  <c r="L55"/>
  <c r="L69"/>
  <c r="L43"/>
  <c r="L47"/>
  <c r="L72"/>
  <c r="K65"/>
  <c r="K55"/>
  <c r="K69"/>
  <c r="K43"/>
  <c r="K28"/>
  <c r="K47"/>
  <c r="K72"/>
  <c r="J43"/>
  <c r="J28"/>
  <c r="J47"/>
  <c r="J65"/>
  <c r="J55"/>
  <c r="J69"/>
  <c r="J72"/>
  <c r="F28"/>
  <c r="F47"/>
  <c r="F55"/>
  <c r="F69"/>
  <c r="F72"/>
  <c r="E43"/>
  <c r="E28"/>
  <c r="E47"/>
  <c r="E65"/>
  <c r="E55"/>
  <c r="E69"/>
  <c r="E72"/>
  <c r="D43"/>
  <c r="D28"/>
  <c r="D47"/>
  <c r="D65"/>
  <c r="D55"/>
  <c r="D69"/>
  <c r="D72"/>
  <c r="K66" i="3"/>
  <c r="K73"/>
  <c r="K42"/>
  <c r="K34"/>
  <c r="K26"/>
  <c r="K49"/>
  <c r="K76"/>
  <c r="L66"/>
  <c r="L73"/>
  <c r="L42"/>
  <c r="L34"/>
  <c r="L26"/>
  <c r="L49"/>
  <c r="L76"/>
  <c r="M66"/>
  <c r="M73"/>
  <c r="M42"/>
  <c r="M34"/>
  <c r="M26"/>
  <c r="M49"/>
  <c r="M76"/>
  <c r="J66"/>
  <c r="J73"/>
  <c r="J42"/>
  <c r="J34"/>
  <c r="J26"/>
  <c r="J49"/>
  <c r="J76"/>
  <c r="E66"/>
  <c r="E55"/>
  <c r="E73"/>
  <c r="E26"/>
  <c r="E76"/>
  <c r="F66"/>
  <c r="F55"/>
  <c r="F73"/>
  <c r="F26"/>
  <c r="F76"/>
  <c r="D66"/>
  <c r="D55"/>
  <c r="D73"/>
  <c r="D76"/>
  <c r="M101"/>
  <c r="L101"/>
  <c r="K101"/>
  <c r="J101"/>
  <c r="L89"/>
</calcChain>
</file>

<file path=xl/sharedStrings.xml><?xml version="1.0" encoding="utf-8"?>
<sst xmlns="http://schemas.openxmlformats.org/spreadsheetml/2006/main" count="954" uniqueCount="210">
  <si>
    <t>Lp.</t>
  </si>
  <si>
    <t xml:space="preserve">Forma </t>
  </si>
  <si>
    <t>ogółem</t>
  </si>
  <si>
    <t>przedmiotu</t>
  </si>
  <si>
    <t>Język obcy</t>
  </si>
  <si>
    <t>Wychowanie fizyczne</t>
  </si>
  <si>
    <t>1.</t>
  </si>
  <si>
    <t>Wymagania ogólne</t>
  </si>
  <si>
    <t>Podstawowych</t>
  </si>
  <si>
    <t>I</t>
  </si>
  <si>
    <t>II</t>
  </si>
  <si>
    <t>Kierunkowych</t>
  </si>
  <si>
    <t>III</t>
  </si>
  <si>
    <t xml:space="preserve">Inne wymagania </t>
  </si>
  <si>
    <t>Nazwa modułu/</t>
  </si>
  <si>
    <t>udziałem</t>
  </si>
  <si>
    <t>wykłady</t>
  </si>
  <si>
    <t>samodzielna</t>
  </si>
  <si>
    <t>studenta</t>
  </si>
  <si>
    <t>praktyczne</t>
  </si>
  <si>
    <t>o</t>
  </si>
  <si>
    <t>praca</t>
  </si>
  <si>
    <t>Ergonomia</t>
  </si>
  <si>
    <t>Etykieta</t>
  </si>
  <si>
    <t>Bezpieczeństwo i higiena pracy</t>
  </si>
  <si>
    <t>Liczba</t>
  </si>
  <si>
    <t>f</t>
  </si>
  <si>
    <t>Grupa treści</t>
  </si>
  <si>
    <t>Semestr</t>
  </si>
  <si>
    <t>nauczyciela</t>
  </si>
  <si>
    <t xml:space="preserve">Status </t>
  </si>
  <si>
    <t>przedmiotu:</t>
  </si>
  <si>
    <t>obligatoryjny</t>
  </si>
  <si>
    <t>lub</t>
  </si>
  <si>
    <t>z bezpośrednim</t>
  </si>
  <si>
    <t>akademckiego</t>
  </si>
  <si>
    <t>zaliczenia</t>
  </si>
  <si>
    <t>Liczba punktów ECTS</t>
  </si>
  <si>
    <t>punktów</t>
  </si>
  <si>
    <t>inne*</t>
  </si>
  <si>
    <t>Liczba godzin dydaktycznych</t>
  </si>
  <si>
    <t>w tym:  zajęcia zorganizowane</t>
  </si>
  <si>
    <t>VI</t>
  </si>
  <si>
    <t>VII Praktyka</t>
  </si>
  <si>
    <t>x</t>
  </si>
  <si>
    <t>ćwiczenia**</t>
  </si>
  <si>
    <t xml:space="preserve">ECTS </t>
  </si>
  <si>
    <t>za zajęcia</t>
  </si>
  <si>
    <t>* inne np. godziny konsultacji (bezpośrednie, e-mailowe, etc.)  - godziny nie są wliczone do pensum</t>
  </si>
  <si>
    <t>** ćwiczenia ……………………..</t>
  </si>
  <si>
    <r>
      <t>f</t>
    </r>
    <r>
      <rPr>
        <sz val="8"/>
        <rFont val="Arial"/>
        <family val="2"/>
        <charset val="238"/>
      </rPr>
      <t>akultatywny</t>
    </r>
  </si>
  <si>
    <t>Ochrona  własności intelektualnej</t>
  </si>
  <si>
    <t>Liczba pkt ECTS/ godz.dyd.   (ogółem)</t>
  </si>
  <si>
    <r>
      <t>Liczba pkt ECTS/ godz.dyd. (</t>
    </r>
    <r>
      <rPr>
        <sz val="8"/>
        <rFont val="Arial"/>
        <family val="2"/>
        <charset val="238"/>
      </rPr>
      <t>zajęcia praktyczne)</t>
    </r>
  </si>
  <si>
    <r>
      <t xml:space="preserve">Liczba pkt ECTS/ godz.dyd.  </t>
    </r>
    <r>
      <rPr>
        <sz val="8"/>
        <rFont val="Arial"/>
        <family val="2"/>
        <charset val="238"/>
      </rPr>
      <t>(przedmy fakultatywne)</t>
    </r>
  </si>
  <si>
    <t xml:space="preserve"> Plan studiów na kierunku architektura krajobrazu</t>
  </si>
  <si>
    <t>Profil kształcenia: ogólnoakademicki</t>
  </si>
  <si>
    <t>Forma studiów: stacjonarne</t>
  </si>
  <si>
    <t>Forma kształcenia/poziom studiów: I stopnia</t>
  </si>
  <si>
    <t>Semestr 1</t>
  </si>
  <si>
    <t>Liczba pkt ECTS/ godz.dyd.  na I roku studiów</t>
  </si>
  <si>
    <t>Semestr 2</t>
  </si>
  <si>
    <t>Technologie informacyjne w arch. krajobrazu</t>
  </si>
  <si>
    <t>Matematyka</t>
  </si>
  <si>
    <t>Geometria wykreślna</t>
  </si>
  <si>
    <t>Biologia roślin</t>
  </si>
  <si>
    <t>Historia sztuki</t>
  </si>
  <si>
    <t>Rysunek i rzeźba</t>
  </si>
  <si>
    <t>Fizjografia</t>
  </si>
  <si>
    <t>Podstawy projektowania</t>
  </si>
  <si>
    <t>Przedmiot kształcenia ogólnego - humanistyczny</t>
  </si>
  <si>
    <t>Zasady projektowania</t>
  </si>
  <si>
    <t>Hydrologia</t>
  </si>
  <si>
    <t>Grafika inżynierska</t>
  </si>
  <si>
    <t>Gleboznawstwo</t>
  </si>
  <si>
    <t>Dendrologia</t>
  </si>
  <si>
    <t>Moduł przedmiotów do wyboru - 1 semestr</t>
  </si>
  <si>
    <t>Moduł przedmiotów do wyboru - 2 semestr</t>
  </si>
  <si>
    <t>Forma i funkcja w architekturze krajobrazu</t>
  </si>
  <si>
    <t>Fotografia</t>
  </si>
  <si>
    <t>Kompozycja plastyczna</t>
  </si>
  <si>
    <t>Komunikacja wizualna</t>
  </si>
  <si>
    <t>Pejzaż w malarstwie</t>
  </si>
  <si>
    <t>Rośliny uprawne w krajobrazie</t>
  </si>
  <si>
    <t>Rośliny rekultywacyjne</t>
  </si>
  <si>
    <t>Rośliny zielarskie</t>
  </si>
  <si>
    <t>Rośliny sadownicze i warzywnicze</t>
  </si>
  <si>
    <t>Rośliny energetyczne</t>
  </si>
  <si>
    <t>Rok studiów II</t>
  </si>
  <si>
    <t>Semestr 3</t>
  </si>
  <si>
    <t>Semestr 4</t>
  </si>
  <si>
    <t>Drzewa i krzewy</t>
  </si>
  <si>
    <t>Ekologia</t>
  </si>
  <si>
    <t>Meteorologia i klimatologia</t>
  </si>
  <si>
    <t xml:space="preserve">Materiałoznawstwo </t>
  </si>
  <si>
    <t>Projektowanie komputerowe</t>
  </si>
  <si>
    <t>Pomiary geodezyjne w architekturze krajobrazu</t>
  </si>
  <si>
    <t>Kosztorysowanie</t>
  </si>
  <si>
    <t>Projektowanie 1</t>
  </si>
  <si>
    <t>Zbiorowiska roślinne</t>
  </si>
  <si>
    <t>Mała architektura i konstrukcje ogrodowe</t>
  </si>
  <si>
    <t>Maszyny i narzedzia stosowane w architekturze krajobrazu</t>
  </si>
  <si>
    <t>Architektura wodna w krajobrazie</t>
  </si>
  <si>
    <t>Moduł przedmiotów do wyboru - 3 semestr</t>
  </si>
  <si>
    <t>Moduł przedmiotów do wyboru - 4 semestr</t>
  </si>
  <si>
    <t>Biometeorologia i zagrożenia zdrowia</t>
  </si>
  <si>
    <t>Drobnoustroje w architekturze krajobrazu</t>
  </si>
  <si>
    <t>Trwałe użytki zielone w krajobrazie</t>
  </si>
  <si>
    <t>Bioróżnorodność ekosystemów</t>
  </si>
  <si>
    <t>Mikrobiologia materiałowa</t>
  </si>
  <si>
    <t>Podstawy ekonomiki zasobów środowiska</t>
  </si>
  <si>
    <t>Organizmy inwazyjne w krajobrazie</t>
  </si>
  <si>
    <t>Zwierzęta w krajobrazie</t>
  </si>
  <si>
    <t>Ogrody specjalnego przeznaczenia</t>
  </si>
  <si>
    <t>Krajoznawstwo</t>
  </si>
  <si>
    <t>Uzyskane kwalifikacje: I stopnia</t>
  </si>
  <si>
    <t>Uzyskane kwalifikacje: II stopnia</t>
  </si>
  <si>
    <t xml:space="preserve">Obszar kształcenia: w zakresie nauk rolniczych, leśnych i weterynaryjnych oraz nauk technicznych </t>
  </si>
  <si>
    <t>Forma kształcenia/poziom studiów: II stopnia</t>
  </si>
  <si>
    <t xml:space="preserve">Rok studiów II        </t>
  </si>
  <si>
    <t xml:space="preserve">Rok studiów I         </t>
  </si>
  <si>
    <t xml:space="preserve">Rok studiów III        </t>
  </si>
  <si>
    <t>Semestr 5</t>
  </si>
  <si>
    <t xml:space="preserve">Rok studiów IV        </t>
  </si>
  <si>
    <t>Semestr 7</t>
  </si>
  <si>
    <t>Liczba pkt ECTS/ godz.dyd.  na IV roku studiów</t>
  </si>
  <si>
    <t>Liczba pkt ECTS/ godz.dyd.  na III roku studiów</t>
  </si>
  <si>
    <t>Liczba pkt ECTS/ godz.dyd.  na II roku studiów</t>
  </si>
  <si>
    <t xml:space="preserve">Rok studiów I        </t>
  </si>
  <si>
    <t>Obszar kształcenia: w zakresie nauk rolniczych, leśnych i weterynaryjnych, nauk technicznych oraz sztuki</t>
  </si>
  <si>
    <t>Rośliny zielne</t>
  </si>
  <si>
    <t>Projektowanie 2</t>
  </si>
  <si>
    <t>Historia sztuki ogrodowej</t>
  </si>
  <si>
    <t>Uzbrojenie terenu</t>
  </si>
  <si>
    <t>Choroby i szkodniki drzew i krzewów ozdobnych</t>
  </si>
  <si>
    <t>Moduł przedmiotów do wyboru - 5 semestr</t>
  </si>
  <si>
    <t>Kompozycja i dekoracja w kwiaciarstwie</t>
  </si>
  <si>
    <t>Trawy ozdobne</t>
  </si>
  <si>
    <t>Rabaty kwiatowe</t>
  </si>
  <si>
    <t>Systemy automatycznego nawadniania</t>
  </si>
  <si>
    <t>Projektowanie i urządzanie placów zabaw dla dzieci</t>
  </si>
  <si>
    <t>Konserwacja i rewaloryzacja krajobrazu</t>
  </si>
  <si>
    <t>Projektowanie 3</t>
  </si>
  <si>
    <t>Urządzanie obiektów architektury krajobrazu</t>
  </si>
  <si>
    <t>Projektowanie i pielęgnacja nawierzchni trawiastych</t>
  </si>
  <si>
    <t>Inżynieria środowiskowa</t>
  </si>
  <si>
    <t>Specjalizacyjne seminarium inżynierskie</t>
  </si>
  <si>
    <t>Metody ochrony roślin z herbologią</t>
  </si>
  <si>
    <t>Prawo w architekturze krajobrazu</t>
  </si>
  <si>
    <t>Toksykologia środowiskowa</t>
  </si>
  <si>
    <t>Choroby i szkodniki drewna</t>
  </si>
  <si>
    <t>Współczesna problematyka ochrony zabytkowego krajobrazu</t>
  </si>
  <si>
    <t>Gospodarowanie woda w krajobrazie</t>
  </si>
  <si>
    <t>Podstawy przedsiebiorczości</t>
  </si>
  <si>
    <t>Projektowanie zintegrowane</t>
  </si>
  <si>
    <t>Komunikacja społeczna</t>
  </si>
  <si>
    <t>Dokumentacja i nadzór budowlany</t>
  </si>
  <si>
    <t>Język obcy - warsztaty specjalistyczne</t>
  </si>
  <si>
    <t>Historia i teoria kształtowania przestrzeni</t>
  </si>
  <si>
    <t>Inżynieria krajobrazu</t>
  </si>
  <si>
    <t>Planowanie przestrzenne</t>
  </si>
  <si>
    <t>Ruralistyka</t>
  </si>
  <si>
    <t>Ochrona krajobrazu</t>
  </si>
  <si>
    <t>Specjalizacyjne seminarium magisterskie</t>
  </si>
  <si>
    <t>Ochrona środowiska</t>
  </si>
  <si>
    <t>Światowe dziedzictwo przyrody</t>
  </si>
  <si>
    <t>Zrównoważony rozwój biosfery</t>
  </si>
  <si>
    <t>Mokradła w krajobrazie</t>
  </si>
  <si>
    <t>Systemy informacji przestrzennej w architekturze krajobrazu</t>
  </si>
  <si>
    <t>Monitoring środowiska</t>
  </si>
  <si>
    <t>Rekultywacja krajobrazu</t>
  </si>
  <si>
    <t>Zarys architektury i urbanistyki</t>
  </si>
  <si>
    <t>Projektowanie urbanistyczne i ruralistyczne</t>
  </si>
  <si>
    <t>Projektowanie konserwatorskie</t>
  </si>
  <si>
    <t>Gospodarka leśna</t>
  </si>
  <si>
    <t>Gospodarka rolna w krajobrazie</t>
  </si>
  <si>
    <t>Najsłynniejsze ogrody świata i ich twórcy</t>
  </si>
  <si>
    <t>Nowe trendy w architekturze krajobrazu</t>
  </si>
  <si>
    <t>Podstawy zarzadzania przedsiebiorstwem</t>
  </si>
  <si>
    <t>Ochrona własności intelektualnych</t>
  </si>
  <si>
    <t>Renaturyzacja wód</t>
  </si>
  <si>
    <t>Rekultywacja gleb</t>
  </si>
  <si>
    <r>
      <t xml:space="preserve">Liczba pkt ECTS/ godz.dyd.  </t>
    </r>
    <r>
      <rPr>
        <b/>
        <sz val="9"/>
        <rFont val="Arial"/>
        <family val="2"/>
        <charset val="238"/>
      </rPr>
      <t>w semestrze 1</t>
    </r>
  </si>
  <si>
    <t>E</t>
  </si>
  <si>
    <t>Z</t>
  </si>
  <si>
    <t>Moduł przedmiotów do wyboru</t>
  </si>
  <si>
    <r>
      <t xml:space="preserve">Liczba pkt ECTS/ godz.dyd.  </t>
    </r>
    <r>
      <rPr>
        <b/>
        <sz val="9"/>
        <rFont val="Arial"/>
        <family val="2"/>
        <charset val="238"/>
      </rPr>
      <t>w semestrze 2</t>
    </r>
  </si>
  <si>
    <t>Modul przedmiotów do wyboru</t>
  </si>
  <si>
    <r>
      <t xml:space="preserve">Liczba pkt ECTS/ godz.dyd.  </t>
    </r>
    <r>
      <rPr>
        <b/>
        <sz val="9"/>
        <rFont val="Arial"/>
        <family val="2"/>
        <charset val="238"/>
      </rPr>
      <t>w semestrze 3</t>
    </r>
  </si>
  <si>
    <r>
      <t xml:space="preserve">Liczba pkt ECTS/ godz.dyd.  </t>
    </r>
    <r>
      <rPr>
        <b/>
        <sz val="9"/>
        <rFont val="Arial"/>
        <family val="2"/>
        <charset val="238"/>
      </rPr>
      <t>w semestrze 4</t>
    </r>
  </si>
  <si>
    <t>Praktyka zawodowa</t>
  </si>
  <si>
    <t>4 tyg.</t>
  </si>
  <si>
    <t>60.0</t>
  </si>
  <si>
    <t>Moduł przedmiotów do wyboru - 6 semestr</t>
  </si>
  <si>
    <r>
      <t xml:space="preserve">Liczba pkt ECTS/ godz.dyd.  </t>
    </r>
    <r>
      <rPr>
        <b/>
        <sz val="9"/>
        <rFont val="Arial"/>
        <family val="2"/>
        <charset val="238"/>
      </rPr>
      <t>w semestrze 5</t>
    </r>
  </si>
  <si>
    <r>
      <t xml:space="preserve">Liczba pkt ECTS/ godz.dyd.  </t>
    </r>
    <r>
      <rPr>
        <b/>
        <sz val="9"/>
        <rFont val="Arial"/>
        <family val="2"/>
        <charset val="238"/>
      </rPr>
      <t>w semestrze 6</t>
    </r>
  </si>
  <si>
    <r>
      <t xml:space="preserve">Liczba pkt ECTS/ godz.dyd.  </t>
    </r>
    <r>
      <rPr>
        <b/>
        <sz val="9"/>
        <rFont val="Arial"/>
        <family val="2"/>
        <charset val="238"/>
      </rPr>
      <t>w semestrze 7</t>
    </r>
  </si>
  <si>
    <t>Praca inżynierska</t>
  </si>
  <si>
    <t>Rozmnażanie i pielęgnacja ozdobnych roślin ogrodniczych</t>
  </si>
  <si>
    <t>Liczba godzin ogółem/ ECTS</t>
  </si>
  <si>
    <t>Szacunkowy udział przedmiotu w obszarze nauk</t>
  </si>
  <si>
    <t>rolniczych, leśnych i weteryna-ryjnych</t>
  </si>
  <si>
    <t>technicznych</t>
  </si>
  <si>
    <t>sztuki</t>
  </si>
  <si>
    <t>,</t>
  </si>
  <si>
    <t>Semestr 6</t>
  </si>
  <si>
    <t>Przedmioty kształcenia ogólnego - społeczne</t>
  </si>
  <si>
    <t>fakultatywny</t>
  </si>
  <si>
    <t>Praca magisterska***</t>
  </si>
  <si>
    <t>*** - w tym pracownia magisterska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</si>
</sst>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0.0"/>
  </numFmts>
  <fonts count="14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4" fillId="0" borderId="10" xfId="0" applyFont="1" applyBorder="1"/>
    <xf numFmtId="0" fontId="0" fillId="0" borderId="9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8" xfId="0" applyBorder="1"/>
    <xf numFmtId="0" fontId="0" fillId="0" borderId="0" xfId="0" applyAlignment="1">
      <alignment horizontal="left"/>
    </xf>
    <xf numFmtId="0" fontId="5" fillId="0" borderId="5" xfId="0" applyFont="1" applyBorder="1"/>
    <xf numFmtId="0" fontId="0" fillId="0" borderId="0" xfId="0" applyFill="1" applyBorder="1"/>
    <xf numFmtId="0" fontId="0" fillId="0" borderId="29" xfId="0" applyBorder="1"/>
    <xf numFmtId="0" fontId="3" fillId="0" borderId="29" xfId="0" applyFont="1" applyBorder="1"/>
    <xf numFmtId="0" fontId="3" fillId="0" borderId="19" xfId="0" applyFont="1" applyBorder="1"/>
    <xf numFmtId="0" fontId="0" fillId="0" borderId="34" xfId="0" applyBorder="1"/>
    <xf numFmtId="0" fontId="0" fillId="0" borderId="42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1" xfId="0" applyBorder="1" applyAlignment="1">
      <alignment horizontal="center"/>
    </xf>
    <xf numFmtId="0" fontId="0" fillId="0" borderId="54" xfId="0" applyBorder="1"/>
    <xf numFmtId="0" fontId="0" fillId="0" borderId="55" xfId="0" applyBorder="1"/>
    <xf numFmtId="0" fontId="0" fillId="0" borderId="57" xfId="0" applyBorder="1"/>
    <xf numFmtId="0" fontId="0" fillId="0" borderId="2" xfId="0" applyBorder="1"/>
    <xf numFmtId="0" fontId="0" fillId="0" borderId="58" xfId="0" applyBorder="1"/>
    <xf numFmtId="0" fontId="2" fillId="0" borderId="0" xfId="0" applyFont="1" applyBorder="1" applyAlignment="1">
      <alignment horizontal="center"/>
    </xf>
    <xf numFmtId="0" fontId="0" fillId="0" borderId="63" xfId="0" applyBorder="1"/>
    <xf numFmtId="0" fontId="0" fillId="0" borderId="64" xfId="0" applyBorder="1"/>
    <xf numFmtId="0" fontId="0" fillId="0" borderId="68" xfId="0" applyBorder="1"/>
    <xf numFmtId="0" fontId="0" fillId="0" borderId="69" xfId="0" applyBorder="1"/>
    <xf numFmtId="0" fontId="0" fillId="0" borderId="25" xfId="0" applyBorder="1" applyAlignment="1">
      <alignment horizontal="center"/>
    </xf>
    <xf numFmtId="0" fontId="5" fillId="0" borderId="8" xfId="0" applyFont="1" applyBorder="1"/>
    <xf numFmtId="0" fontId="4" fillId="0" borderId="29" xfId="0" applyFont="1" applyBorder="1"/>
    <xf numFmtId="0" fontId="4" fillId="0" borderId="14" xfId="0" applyFont="1" applyBorder="1"/>
    <xf numFmtId="0" fontId="0" fillId="0" borderId="67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7" xfId="0" applyFont="1" applyBorder="1"/>
    <xf numFmtId="0" fontId="5" fillId="0" borderId="2" xfId="0" applyFont="1" applyBorder="1"/>
    <xf numFmtId="0" fontId="3" fillId="0" borderId="8" xfId="0" applyFont="1" applyBorder="1"/>
    <xf numFmtId="0" fontId="3" fillId="0" borderId="2" xfId="0" applyFont="1" applyBorder="1"/>
    <xf numFmtId="0" fontId="4" fillId="0" borderId="2" xfId="0" applyFont="1" applyBorder="1" applyAlignment="1"/>
    <xf numFmtId="0" fontId="0" fillId="0" borderId="2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29" xfId="0" applyFont="1" applyFill="1" applyBorder="1"/>
    <xf numFmtId="0" fontId="4" fillId="0" borderId="30" xfId="0" applyFont="1" applyBorder="1"/>
    <xf numFmtId="0" fontId="0" fillId="0" borderId="60" xfId="0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4" fillId="0" borderId="10" xfId="0" applyFont="1" applyBorder="1" applyAlignment="1"/>
    <xf numFmtId="0" fontId="4" fillId="0" borderId="18" xfId="0" applyFont="1" applyBorder="1" applyAlignment="1"/>
    <xf numFmtId="0" fontId="3" fillId="0" borderId="18" xfId="0" applyFont="1" applyBorder="1"/>
    <xf numFmtId="0" fontId="2" fillId="0" borderId="0" xfId="0" applyFont="1" applyBorder="1" applyAlignment="1">
      <alignment horizontal="left"/>
    </xf>
    <xf numFmtId="0" fontId="3" fillId="0" borderId="10" xfId="0" applyFont="1" applyFill="1" applyBorder="1" applyAlignment="1"/>
    <xf numFmtId="0" fontId="3" fillId="0" borderId="10" xfId="0" applyFont="1" applyBorder="1" applyAlignment="1"/>
    <xf numFmtId="0" fontId="3" fillId="0" borderId="10" xfId="0" applyFont="1" applyBorder="1" applyAlignment="1">
      <alignment horizontal="left"/>
    </xf>
    <xf numFmtId="0" fontId="3" fillId="0" borderId="70" xfId="0" applyFont="1" applyBorder="1" applyAlignment="1"/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8" xfId="0" applyBorder="1" applyAlignment="1">
      <alignment horizontal="center"/>
    </xf>
    <xf numFmtId="0" fontId="2" fillId="0" borderId="68" xfId="0" applyFont="1" applyBorder="1"/>
    <xf numFmtId="0" fontId="0" fillId="0" borderId="7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6" xfId="0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8" xfId="0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66" xfId="0" applyBorder="1" applyAlignment="1">
      <alignment horizontal="center"/>
    </xf>
    <xf numFmtId="0" fontId="2" fillId="0" borderId="48" xfId="0" applyFont="1" applyBorder="1"/>
    <xf numFmtId="0" fontId="0" fillId="0" borderId="2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2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34" xfId="0" applyFont="1" applyBorder="1"/>
    <xf numFmtId="0" fontId="2" fillId="0" borderId="61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56" xfId="0" applyNumberFormat="1" applyBorder="1" applyAlignment="1">
      <alignment horizontal="center"/>
    </xf>
    <xf numFmtId="164" fontId="0" fillId="0" borderId="57" xfId="0" applyNumberFormat="1" applyBorder="1" applyAlignment="1">
      <alignment horizontal="center"/>
    </xf>
    <xf numFmtId="164" fontId="0" fillId="0" borderId="51" xfId="0" applyNumberForma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50" xfId="0" applyNumberFormat="1" applyBorder="1" applyAlignment="1">
      <alignment horizontal="center"/>
    </xf>
    <xf numFmtId="164" fontId="0" fillId="0" borderId="44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4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5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64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64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34" xfId="0" applyFont="1" applyBorder="1" applyAlignment="1">
      <alignment horizontal="left"/>
    </xf>
    <xf numFmtId="0" fontId="0" fillId="0" borderId="55" xfId="0" applyBorder="1" applyAlignment="1">
      <alignment horizontal="center"/>
    </xf>
    <xf numFmtId="0" fontId="0" fillId="0" borderId="33" xfId="0" applyBorder="1" applyAlignment="1">
      <alignment horizontal="center"/>
    </xf>
    <xf numFmtId="164" fontId="0" fillId="0" borderId="51" xfId="0" applyNumberFormat="1" applyFill="1" applyBorder="1" applyAlignment="1">
      <alignment horizontal="center"/>
    </xf>
    <xf numFmtId="1" fontId="0" fillId="0" borderId="51" xfId="0" applyNumberFormat="1" applyFill="1" applyBorder="1" applyAlignment="1">
      <alignment horizontal="center"/>
    </xf>
    <xf numFmtId="1" fontId="0" fillId="0" borderId="52" xfId="0" applyNumberFormat="1" applyFill="1" applyBorder="1" applyAlignment="1">
      <alignment horizontal="center"/>
    </xf>
    <xf numFmtId="0" fontId="0" fillId="0" borderId="39" xfId="0" applyBorder="1" applyAlignment="1">
      <alignment horizontal="left"/>
    </xf>
    <xf numFmtId="0" fontId="0" fillId="0" borderId="75" xfId="0" applyBorder="1" applyAlignment="1">
      <alignment horizontal="left"/>
    </xf>
    <xf numFmtId="1" fontId="0" fillId="0" borderId="51" xfId="0" applyNumberFormat="1" applyBorder="1" applyAlignment="1">
      <alignment horizontal="center"/>
    </xf>
    <xf numFmtId="1" fontId="0" fillId="0" borderId="52" xfId="0" applyNumberFormat="1" applyBorder="1" applyAlignment="1">
      <alignment horizontal="center"/>
    </xf>
    <xf numFmtId="0" fontId="1" fillId="0" borderId="0" xfId="0" applyFont="1" applyFill="1" applyBorder="1"/>
    <xf numFmtId="0" fontId="0" fillId="0" borderId="4" xfId="0" applyBorder="1" applyAlignment="1">
      <alignment horizontal="left"/>
    </xf>
    <xf numFmtId="0" fontId="0" fillId="0" borderId="28" xfId="0" applyBorder="1" applyAlignment="1">
      <alignment horizontal="left"/>
    </xf>
    <xf numFmtId="0" fontId="1" fillId="0" borderId="4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37" xfId="0" applyBorder="1" applyAlignment="1">
      <alignment horizontal="center"/>
    </xf>
    <xf numFmtId="0" fontId="2" fillId="0" borderId="48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30" xfId="0" applyBorder="1"/>
    <xf numFmtId="1" fontId="0" fillId="0" borderId="53" xfId="0" applyNumberFormat="1" applyFill="1" applyBorder="1" applyAlignment="1">
      <alignment horizontal="center"/>
    </xf>
    <xf numFmtId="0" fontId="0" fillId="0" borderId="35" xfId="0" applyBorder="1" applyAlignment="1"/>
    <xf numFmtId="0" fontId="0" fillId="0" borderId="73" xfId="0" applyBorder="1" applyAlignment="1"/>
    <xf numFmtId="0" fontId="0" fillId="0" borderId="44" xfId="0" applyBorder="1"/>
    <xf numFmtId="1" fontId="0" fillId="0" borderId="50" xfId="0" applyNumberFormat="1" applyFill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0" fontId="5" fillId="0" borderId="68" xfId="0" applyFont="1" applyBorder="1"/>
    <xf numFmtId="0" fontId="0" fillId="0" borderId="43" xfId="0" applyBorder="1" applyAlignment="1">
      <alignment horizontal="left"/>
    </xf>
    <xf numFmtId="0" fontId="5" fillId="0" borderId="46" xfId="0" applyFont="1" applyBorder="1" applyAlignment="1">
      <alignment horizontal="center"/>
    </xf>
    <xf numFmtId="1" fontId="0" fillId="0" borderId="50" xfId="0" applyNumberFormat="1" applyBorder="1" applyAlignment="1">
      <alignment horizontal="center"/>
    </xf>
    <xf numFmtId="0" fontId="0" fillId="0" borderId="43" xfId="0" applyBorder="1"/>
    <xf numFmtId="0" fontId="1" fillId="2" borderId="0" xfId="0" applyFont="1" applyFill="1" applyBorder="1"/>
    <xf numFmtId="164" fontId="0" fillId="2" borderId="48" xfId="0" applyNumberFormat="1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164" fontId="0" fillId="2" borderId="30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64" fontId="0" fillId="0" borderId="48" xfId="0" applyNumberFormat="1" applyFill="1" applyBorder="1" applyAlignment="1">
      <alignment horizontal="center"/>
    </xf>
    <xf numFmtId="1" fontId="0" fillId="0" borderId="48" xfId="0" applyNumberForma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72" xfId="0" applyNumberFormat="1" applyFill="1" applyBorder="1" applyAlignment="1">
      <alignment horizontal="center"/>
    </xf>
    <xf numFmtId="0" fontId="0" fillId="2" borderId="72" xfId="0" applyFill="1" applyBorder="1" applyAlignment="1">
      <alignment horizontal="center"/>
    </xf>
    <xf numFmtId="0" fontId="0" fillId="2" borderId="7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1" fontId="0" fillId="2" borderId="48" xfId="0" applyNumberFormat="1" applyFill="1" applyBorder="1" applyAlignment="1">
      <alignment horizontal="center"/>
    </xf>
    <xf numFmtId="164" fontId="0" fillId="2" borderId="70" xfId="0" applyNumberFormat="1" applyFill="1" applyBorder="1" applyAlignment="1">
      <alignment horizontal="center"/>
    </xf>
    <xf numFmtId="0" fontId="0" fillId="2" borderId="76" xfId="0" applyFill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45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1" fillId="0" borderId="43" xfId="0" applyFont="1" applyBorder="1" applyAlignment="1">
      <alignment horizontal="center"/>
    </xf>
    <xf numFmtId="164" fontId="1" fillId="0" borderId="44" xfId="0" applyNumberFormat="1" applyFont="1" applyBorder="1" applyAlignment="1">
      <alignment horizontal="center"/>
    </xf>
    <xf numFmtId="164" fontId="1" fillId="0" borderId="57" xfId="0" applyNumberFormat="1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48" xfId="0" applyFont="1" applyBorder="1"/>
    <xf numFmtId="0" fontId="1" fillId="0" borderId="42" xfId="0" applyFont="1" applyBorder="1"/>
    <xf numFmtId="0" fontId="1" fillId="0" borderId="64" xfId="0" applyFont="1" applyBorder="1"/>
    <xf numFmtId="0" fontId="1" fillId="0" borderId="2" xfId="0" applyFont="1" applyBorder="1"/>
    <xf numFmtId="164" fontId="1" fillId="2" borderId="48" xfId="0" applyNumberFormat="1" applyFont="1" applyFill="1" applyBorder="1" applyAlignment="1">
      <alignment horizontal="center"/>
    </xf>
    <xf numFmtId="164" fontId="1" fillId="2" borderId="53" xfId="0" applyNumberFormat="1" applyFont="1" applyFill="1" applyBorder="1" applyAlignment="1">
      <alignment horizontal="center"/>
    </xf>
    <xf numFmtId="0" fontId="1" fillId="2" borderId="53" xfId="0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2" fillId="2" borderId="68" xfId="0" applyFont="1" applyFill="1" applyBorder="1"/>
    <xf numFmtId="164" fontId="0" fillId="2" borderId="57" xfId="0" applyNumberFormat="1" applyFill="1" applyBorder="1" applyAlignment="1">
      <alignment horizontal="center"/>
    </xf>
    <xf numFmtId="164" fontId="0" fillId="2" borderId="45" xfId="0" applyNumberFormat="1" applyFill="1" applyBorder="1" applyAlignment="1">
      <alignment horizontal="center"/>
    </xf>
    <xf numFmtId="164" fontId="0" fillId="2" borderId="62" xfId="0" applyNumberFormat="1" applyFill="1" applyBorder="1" applyAlignment="1">
      <alignment horizontal="center"/>
    </xf>
    <xf numFmtId="164" fontId="0" fillId="2" borderId="66" xfId="0" applyNumberFormat="1" applyFill="1" applyBorder="1" applyAlignment="1">
      <alignment horizontal="center"/>
    </xf>
    <xf numFmtId="164" fontId="2" fillId="2" borderId="68" xfId="0" applyNumberFormat="1" applyFont="1" applyFill="1" applyBorder="1" applyAlignment="1">
      <alignment horizontal="center"/>
    </xf>
    <xf numFmtId="164" fontId="0" fillId="2" borderId="68" xfId="0" applyNumberFormat="1" applyFill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164" fontId="0" fillId="2" borderId="54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4" fontId="1" fillId="2" borderId="45" xfId="0" applyNumberFormat="1" applyFont="1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2" borderId="62" xfId="0" applyFill="1" applyBorder="1" applyAlignment="1">
      <alignment horizontal="center"/>
    </xf>
    <xf numFmtId="0" fontId="0" fillId="2" borderId="68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164" fontId="0" fillId="2" borderId="53" xfId="0" applyNumberFormat="1" applyFill="1" applyBorder="1" applyAlignment="1">
      <alignment horizontal="center"/>
    </xf>
    <xf numFmtId="0" fontId="1" fillId="2" borderId="49" xfId="0" applyFont="1" applyFill="1" applyBorder="1" applyAlignment="1">
      <alignment horizontal="center"/>
    </xf>
    <xf numFmtId="164" fontId="0" fillId="0" borderId="49" xfId="0" applyNumberFormat="1" applyBorder="1" applyAlignment="1">
      <alignment horizontal="center"/>
    </xf>
    <xf numFmtId="0" fontId="0" fillId="2" borderId="26" xfId="0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24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164" fontId="0" fillId="2" borderId="38" xfId="0" applyNumberFormat="1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2" borderId="67" xfId="0" applyFill="1" applyBorder="1" applyAlignment="1">
      <alignment horizontal="center"/>
    </xf>
    <xf numFmtId="0" fontId="1" fillId="2" borderId="60" xfId="0" applyFont="1" applyFill="1" applyBorder="1" applyAlignment="1">
      <alignment horizontal="center"/>
    </xf>
    <xf numFmtId="0" fontId="1" fillId="2" borderId="66" xfId="0" applyFont="1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64" fontId="0" fillId="2" borderId="50" xfId="0" applyNumberFormat="1" applyFill="1" applyBorder="1" applyAlignment="1">
      <alignment horizontal="center"/>
    </xf>
    <xf numFmtId="164" fontId="0" fillId="2" borderId="56" xfId="0" applyNumberFormat="1" applyFill="1" applyBorder="1" applyAlignment="1">
      <alignment horizontal="center"/>
    </xf>
    <xf numFmtId="164" fontId="0" fillId="2" borderId="51" xfId="0" applyNumberFormat="1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164" fontId="0" fillId="2" borderId="44" xfId="0" applyNumberFormat="1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164" fontId="0" fillId="2" borderId="23" xfId="0" applyNumberFormat="1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7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75" xfId="0" applyFill="1" applyBorder="1" applyAlignment="1">
      <alignment horizontal="center"/>
    </xf>
    <xf numFmtId="164" fontId="0" fillId="2" borderId="41" xfId="0" applyNumberFormat="1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164" fontId="1" fillId="2" borderId="44" xfId="0" applyNumberFormat="1" applyFont="1" applyFill="1" applyBorder="1" applyAlignment="1">
      <alignment horizontal="center"/>
    </xf>
    <xf numFmtId="164" fontId="1" fillId="2" borderId="57" xfId="0" applyNumberFormat="1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58" xfId="0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164" fontId="1" fillId="2" borderId="54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64" fontId="1" fillId="2" borderId="11" xfId="1" applyNumberFormat="1" applyFont="1" applyFill="1" applyBorder="1" applyAlignment="1">
      <alignment horizontal="center"/>
    </xf>
    <xf numFmtId="0" fontId="1" fillId="2" borderId="65" xfId="0" applyFont="1" applyFill="1" applyBorder="1" applyAlignment="1">
      <alignment horizontal="center"/>
    </xf>
    <xf numFmtId="164" fontId="1" fillId="2" borderId="38" xfId="0" applyNumberFormat="1" applyFont="1" applyFill="1" applyBorder="1" applyAlignment="1">
      <alignment horizontal="center"/>
    </xf>
    <xf numFmtId="164" fontId="1" fillId="2" borderId="66" xfId="0" applyNumberFormat="1" applyFont="1" applyFill="1" applyBorder="1" applyAlignment="1">
      <alignment horizontal="center"/>
    </xf>
    <xf numFmtId="0" fontId="1" fillId="2" borderId="67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164" fontId="1" fillId="2" borderId="20" xfId="0" applyNumberFormat="1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164" fontId="0" fillId="2" borderId="68" xfId="0" applyNumberFormat="1" applyFill="1" applyBorder="1"/>
    <xf numFmtId="0" fontId="0" fillId="2" borderId="68" xfId="0" applyFill="1" applyBorder="1"/>
    <xf numFmtId="0" fontId="0" fillId="2" borderId="43" xfId="0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" fontId="0" fillId="2" borderId="50" xfId="0" applyNumberFormat="1" applyFill="1" applyBorder="1" applyAlignment="1">
      <alignment horizontal="center"/>
    </xf>
    <xf numFmtId="1" fontId="0" fillId="2" borderId="51" xfId="0" applyNumberFormat="1" applyFill="1" applyBorder="1" applyAlignment="1">
      <alignment horizontal="center"/>
    </xf>
    <xf numFmtId="1" fontId="0" fillId="2" borderId="53" xfId="0" applyNumberFormat="1" applyFill="1" applyBorder="1" applyAlignment="1">
      <alignment horizontal="center"/>
    </xf>
    <xf numFmtId="1" fontId="0" fillId="2" borderId="52" xfId="0" applyNumberFormat="1" applyFill="1" applyBorder="1" applyAlignment="1">
      <alignment horizontal="center"/>
    </xf>
    <xf numFmtId="0" fontId="5" fillId="2" borderId="45" xfId="0" applyFont="1" applyFill="1" applyBorder="1" applyAlignment="1">
      <alignment horizontal="center"/>
    </xf>
    <xf numFmtId="0" fontId="1" fillId="2" borderId="75" xfId="0" applyFont="1" applyFill="1" applyBorder="1" applyAlignment="1">
      <alignment horizontal="center"/>
    </xf>
    <xf numFmtId="164" fontId="1" fillId="2" borderId="1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64" fontId="0" fillId="2" borderId="40" xfId="0" applyNumberFormat="1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164" fontId="0" fillId="2" borderId="32" xfId="0" applyNumberForma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66" xfId="0" applyFont="1" applyFill="1" applyBorder="1" applyAlignment="1">
      <alignment horizontal="center"/>
    </xf>
    <xf numFmtId="0" fontId="5" fillId="2" borderId="72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52" xfId="0" applyNumberFormat="1" applyFill="1" applyBorder="1" applyAlignment="1">
      <alignment horizontal="center"/>
    </xf>
    <xf numFmtId="0" fontId="5" fillId="2" borderId="46" xfId="0" applyFont="1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164" fontId="0" fillId="2" borderId="55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5" fillId="2" borderId="51" xfId="0" applyFont="1" applyFill="1" applyBorder="1" applyAlignment="1">
      <alignment horizontal="center"/>
    </xf>
    <xf numFmtId="0" fontId="5" fillId="2" borderId="5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164" fontId="1" fillId="2" borderId="62" xfId="0" applyNumberFormat="1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164" fontId="1" fillId="2" borderId="50" xfId="0" applyNumberFormat="1" applyFont="1" applyFill="1" applyBorder="1" applyAlignment="1">
      <alignment horizontal="center"/>
    </xf>
    <xf numFmtId="164" fontId="1" fillId="2" borderId="56" xfId="0" applyNumberFormat="1" applyFont="1" applyFill="1" applyBorder="1" applyAlignment="1">
      <alignment horizontal="center"/>
    </xf>
    <xf numFmtId="164" fontId="1" fillId="2" borderId="51" xfId="0" applyNumberFormat="1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0" fontId="0" fillId="2" borderId="69" xfId="0" applyFill="1" applyBorder="1" applyAlignment="1">
      <alignment horizontal="center"/>
    </xf>
    <xf numFmtId="0" fontId="12" fillId="2" borderId="64" xfId="0" applyFont="1" applyFill="1" applyBorder="1" applyAlignment="1">
      <alignment horizontal="center"/>
    </xf>
    <xf numFmtId="164" fontId="12" fillId="2" borderId="38" xfId="0" applyNumberFormat="1" applyFont="1" applyFill="1" applyBorder="1" applyAlignment="1">
      <alignment horizontal="center"/>
    </xf>
    <xf numFmtId="164" fontId="12" fillId="2" borderId="62" xfId="0" applyNumberFormat="1" applyFont="1" applyFill="1" applyBorder="1" applyAlignment="1">
      <alignment horizontal="center"/>
    </xf>
    <xf numFmtId="164" fontId="12" fillId="2" borderId="66" xfId="0" applyNumberFormat="1" applyFont="1" applyFill="1" applyBorder="1" applyAlignment="1">
      <alignment horizontal="center"/>
    </xf>
    <xf numFmtId="0" fontId="12" fillId="2" borderId="66" xfId="0" applyFont="1" applyFill="1" applyBorder="1" applyAlignment="1">
      <alignment horizontal="center"/>
    </xf>
    <xf numFmtId="0" fontId="12" fillId="2" borderId="67" xfId="0" applyFont="1" applyFill="1" applyBorder="1" applyAlignment="1">
      <alignment horizontal="center"/>
    </xf>
    <xf numFmtId="0" fontId="12" fillId="2" borderId="60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" fillId="2" borderId="64" xfId="0" applyFont="1" applyFill="1" applyBorder="1" applyAlignment="1">
      <alignment horizontal="center"/>
    </xf>
    <xf numFmtId="164" fontId="1" fillId="2" borderId="68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1" fillId="2" borderId="49" xfId="0" applyNumberFormat="1" applyFont="1" applyFill="1" applyBorder="1" applyAlignment="1">
      <alignment horizontal="center"/>
    </xf>
    <xf numFmtId="0" fontId="1" fillId="2" borderId="56" xfId="0" applyFont="1" applyFill="1" applyBorder="1" applyAlignment="1">
      <alignment horizontal="center"/>
    </xf>
    <xf numFmtId="164" fontId="1" fillId="2" borderId="30" xfId="0" applyNumberFormat="1" applyFont="1" applyFill="1" applyBorder="1" applyAlignment="1">
      <alignment horizontal="center"/>
    </xf>
    <xf numFmtId="0" fontId="1" fillId="2" borderId="49" xfId="0" applyFont="1" applyFill="1" applyBorder="1"/>
    <xf numFmtId="0" fontId="0" fillId="2" borderId="49" xfId="0" applyFill="1" applyBorder="1"/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1" fillId="0" borderId="75" xfId="0" applyFont="1" applyBorder="1" applyAlignment="1">
      <alignment horizontal="center"/>
    </xf>
    <xf numFmtId="0" fontId="4" fillId="0" borderId="70" xfId="0" applyFont="1" applyBorder="1" applyAlignment="1"/>
    <xf numFmtId="0" fontId="4" fillId="0" borderId="1" xfId="0" applyFont="1" applyBorder="1"/>
    <xf numFmtId="0" fontId="4" fillId="0" borderId="8" xfId="0" applyFont="1" applyBorder="1"/>
    <xf numFmtId="0" fontId="4" fillId="0" borderId="29" xfId="0" applyFont="1" applyFill="1" applyBorder="1"/>
    <xf numFmtId="0" fontId="4" fillId="0" borderId="10" xfId="0" applyFont="1" applyFill="1" applyBorder="1" applyAlignment="1"/>
    <xf numFmtId="0" fontId="4" fillId="0" borderId="2" xfId="0" applyFont="1" applyBorder="1"/>
    <xf numFmtId="0" fontId="4" fillId="0" borderId="6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8" xfId="0" applyFont="1" applyBorder="1"/>
    <xf numFmtId="0" fontId="4" fillId="0" borderId="54" xfId="0" applyFont="1" applyBorder="1"/>
    <xf numFmtId="0" fontId="4" fillId="0" borderId="10" xfId="0" applyFont="1" applyBorder="1" applyAlignment="1">
      <alignment horizontal="left"/>
    </xf>
    <xf numFmtId="0" fontId="4" fillId="0" borderId="19" xfId="0" applyFont="1" applyBorder="1"/>
    <xf numFmtId="0" fontId="0" fillId="2" borderId="68" xfId="0" applyFill="1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4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1" fillId="2" borderId="68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2" borderId="68" xfId="0" applyFill="1" applyBorder="1" applyAlignment="1">
      <alignment horizontal="center"/>
    </xf>
    <xf numFmtId="0" fontId="0" fillId="2" borderId="69" xfId="0" applyFill="1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/>
    </xf>
    <xf numFmtId="0" fontId="4" fillId="0" borderId="38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2" fillId="0" borderId="48" xfId="0" applyFont="1" applyBorder="1" applyAlignment="1">
      <alignment horizontal="left"/>
    </xf>
    <xf numFmtId="0" fontId="2" fillId="0" borderId="69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2" borderId="68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2" fillId="2" borderId="0" xfId="0" applyFont="1" applyFill="1"/>
    <xf numFmtId="0" fontId="2" fillId="2" borderId="59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0" fillId="2" borderId="58" xfId="0" applyFill="1" applyBorder="1"/>
    <xf numFmtId="0" fontId="0" fillId="2" borderId="43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9" fillId="2" borderId="65" xfId="0" applyFont="1" applyFill="1" applyBorder="1"/>
    <xf numFmtId="0" fontId="0" fillId="2" borderId="49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8" fillId="2" borderId="75" xfId="0" applyFont="1" applyFill="1" applyBorder="1" applyAlignment="1">
      <alignment horizontal="left"/>
    </xf>
    <xf numFmtId="0" fontId="2" fillId="2" borderId="68" xfId="0" applyFont="1" applyFill="1" applyBorder="1" applyAlignment="1">
      <alignment horizontal="left"/>
    </xf>
    <xf numFmtId="0" fontId="0" fillId="2" borderId="59" xfId="0" applyFill="1" applyBorder="1" applyAlignment="1">
      <alignment horizontal="left"/>
    </xf>
    <xf numFmtId="0" fontId="8" fillId="2" borderId="15" xfId="0" applyFont="1" applyFill="1" applyBorder="1" applyAlignment="1">
      <alignment horizontal="left"/>
    </xf>
    <xf numFmtId="0" fontId="0" fillId="2" borderId="63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36" xfId="0" applyFill="1" applyBorder="1" applyAlignment="1">
      <alignment horizontal="left"/>
    </xf>
    <xf numFmtId="0" fontId="8" fillId="2" borderId="58" xfId="0" applyFont="1" applyFill="1" applyBorder="1" applyAlignment="1">
      <alignment horizontal="left"/>
    </xf>
    <xf numFmtId="0" fontId="7" fillId="2" borderId="69" xfId="0" applyFont="1" applyFill="1" applyBorder="1" applyAlignment="1">
      <alignment horizontal="left"/>
    </xf>
    <xf numFmtId="0" fontId="1" fillId="2" borderId="63" xfId="0" applyFont="1" applyFill="1" applyBorder="1" applyAlignment="1">
      <alignment horizontal="left" wrapText="1"/>
    </xf>
    <xf numFmtId="0" fontId="1" fillId="2" borderId="36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left"/>
    </xf>
    <xf numFmtId="0" fontId="8" fillId="2" borderId="64" xfId="0" applyFont="1" applyFill="1" applyBorder="1"/>
    <xf numFmtId="0" fontId="1" fillId="2" borderId="49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2" fillId="2" borderId="49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0" fillId="2" borderId="42" xfId="0" applyFill="1" applyBorder="1"/>
    <xf numFmtId="0" fontId="0" fillId="2" borderId="2" xfId="0" applyFill="1" applyBorder="1"/>
    <xf numFmtId="0" fontId="0" fillId="2" borderId="22" xfId="0" applyFill="1" applyBorder="1"/>
    <xf numFmtId="0" fontId="0" fillId="2" borderId="59" xfId="0" applyFill="1" applyBorder="1"/>
    <xf numFmtId="0" fontId="8" fillId="2" borderId="49" xfId="0" applyFont="1" applyFill="1" applyBorder="1"/>
    <xf numFmtId="0" fontId="1" fillId="2" borderId="43" xfId="0" applyFont="1" applyFill="1" applyBorder="1"/>
    <xf numFmtId="0" fontId="1" fillId="2" borderId="28" xfId="0" applyFont="1" applyFill="1" applyBorder="1"/>
    <xf numFmtId="0" fontId="1" fillId="2" borderId="27" xfId="0" applyFont="1" applyFill="1" applyBorder="1"/>
    <xf numFmtId="0" fontId="8" fillId="2" borderId="58" xfId="0" applyFont="1" applyFill="1" applyBorder="1"/>
    <xf numFmtId="0" fontId="1" fillId="2" borderId="42" xfId="0" applyFont="1" applyFill="1" applyBorder="1"/>
    <xf numFmtId="0" fontId="1" fillId="2" borderId="42" xfId="0" applyFont="1" applyFill="1" applyBorder="1" applyAlignment="1">
      <alignment horizontal="left"/>
    </xf>
    <xf numFmtId="0" fontId="1" fillId="2" borderId="2" xfId="0" applyFont="1" applyFill="1" applyBorder="1"/>
    <xf numFmtId="0" fontId="7" fillId="2" borderId="49" xfId="0" applyFont="1" applyFill="1" applyBorder="1"/>
    <xf numFmtId="0" fontId="2" fillId="2" borderId="69" xfId="0" applyFont="1" applyFill="1" applyBorder="1"/>
    <xf numFmtId="0" fontId="13" fillId="2" borderId="0" xfId="0" applyFont="1" applyFill="1"/>
    <xf numFmtId="0" fontId="1" fillId="2" borderId="0" xfId="0" applyFont="1" applyFill="1"/>
    <xf numFmtId="0" fontId="0" fillId="2" borderId="39" xfId="0" applyFill="1" applyBorder="1"/>
    <xf numFmtId="0" fontId="2" fillId="2" borderId="5" xfId="0" applyFont="1" applyFill="1" applyBorder="1"/>
    <xf numFmtId="0" fontId="2" fillId="2" borderId="0" xfId="0" applyFont="1" applyFill="1" applyBorder="1"/>
    <xf numFmtId="0" fontId="5" fillId="2" borderId="28" xfId="0" applyFont="1" applyFill="1" applyBorder="1"/>
    <xf numFmtId="0" fontId="0" fillId="2" borderId="27" xfId="0" applyFill="1" applyBorder="1"/>
    <xf numFmtId="0" fontId="5" fillId="2" borderId="43" xfId="0" applyFont="1" applyFill="1" applyBorder="1"/>
    <xf numFmtId="0" fontId="5" fillId="2" borderId="65" xfId="0" applyFont="1" applyFill="1" applyBorder="1"/>
    <xf numFmtId="0" fontId="0" fillId="2" borderId="8" xfId="0" applyFill="1" applyBorder="1"/>
    <xf numFmtId="0" fontId="8" fillId="2" borderId="32" xfId="0" applyFont="1" applyFill="1" applyBorder="1"/>
    <xf numFmtId="0" fontId="0" fillId="2" borderId="65" xfId="0" applyFill="1" applyBorder="1"/>
    <xf numFmtId="0" fontId="1" fillId="2" borderId="75" xfId="0" applyFont="1" applyFill="1" applyBorder="1"/>
    <xf numFmtId="0" fontId="0" fillId="2" borderId="12" xfId="0" applyFill="1" applyBorder="1"/>
    <xf numFmtId="0" fontId="0" fillId="2" borderId="16" xfId="0" applyFill="1" applyBorder="1"/>
    <xf numFmtId="0" fontId="2" fillId="2" borderId="6" xfId="0" applyFont="1" applyFill="1" applyBorder="1"/>
    <xf numFmtId="0" fontId="0" fillId="2" borderId="43" xfId="0" applyFill="1" applyBorder="1"/>
    <xf numFmtId="0" fontId="1" fillId="2" borderId="22" xfId="0" applyFont="1" applyFill="1" applyBorder="1"/>
    <xf numFmtId="0" fontId="1" fillId="2" borderId="46" xfId="0" applyFont="1" applyFill="1" applyBorder="1"/>
    <xf numFmtId="0" fontId="1" fillId="2" borderId="12" xfId="0" applyFont="1" applyFill="1" applyBorder="1"/>
    <xf numFmtId="0" fontId="2" fillId="2" borderId="74" xfId="0" applyFont="1" applyFill="1" applyBorder="1"/>
    <xf numFmtId="0" fontId="0" fillId="2" borderId="6" xfId="0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" fillId="2" borderId="75" xfId="0" applyFont="1" applyFill="1" applyBorder="1" applyAlignment="1">
      <alignment horizontal="left"/>
    </xf>
    <xf numFmtId="0" fontId="0" fillId="2" borderId="42" xfId="0" applyFill="1" applyBorder="1" applyAlignment="1">
      <alignment horizontal="left"/>
    </xf>
    <xf numFmtId="0" fontId="0" fillId="2" borderId="22" xfId="0" applyFill="1" applyBorder="1" applyAlignment="1">
      <alignment horizontal="left" wrapText="1"/>
    </xf>
    <xf numFmtId="0" fontId="2" fillId="2" borderId="59" xfId="0" applyFont="1" applyFill="1" applyBorder="1" applyAlignment="1">
      <alignment horizontal="left"/>
    </xf>
    <xf numFmtId="0" fontId="2" fillId="2" borderId="69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58" xfId="0" applyFill="1" applyBorder="1" applyAlignment="1">
      <alignment horizontal="left"/>
    </xf>
    <xf numFmtId="0" fontId="0" fillId="2" borderId="75" xfId="0" applyFill="1" applyBorder="1" applyAlignment="1">
      <alignment horizontal="left"/>
    </xf>
    <xf numFmtId="0" fontId="8" fillId="2" borderId="49" xfId="0" applyFont="1" applyFill="1" applyBorder="1" applyAlignment="1">
      <alignment horizontal="left"/>
    </xf>
    <xf numFmtId="0" fontId="1" fillId="2" borderId="43" xfId="0" applyFont="1" applyFill="1" applyBorder="1" applyAlignment="1">
      <alignment horizontal="left"/>
    </xf>
    <xf numFmtId="0" fontId="0" fillId="2" borderId="22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2" fillId="2" borderId="68" xfId="0" applyFont="1" applyFill="1" applyBorder="1" applyAlignment="1">
      <alignment wrapText="1"/>
    </xf>
    <xf numFmtId="0" fontId="0" fillId="2" borderId="60" xfId="0" applyFill="1" applyBorder="1"/>
    <xf numFmtId="0" fontId="2" fillId="2" borderId="49" xfId="0" applyFont="1" applyFill="1" applyBorder="1"/>
    <xf numFmtId="0" fontId="1" fillId="2" borderId="22" xfId="0" applyFont="1" applyFill="1" applyBorder="1" applyAlignment="1">
      <alignment wrapText="1"/>
    </xf>
    <xf numFmtId="0" fontId="5" fillId="2" borderId="2" xfId="0" applyFont="1" applyFill="1" applyBorder="1"/>
    <xf numFmtId="0" fontId="2" fillId="2" borderId="48" xfId="0" applyFont="1" applyFill="1" applyBorder="1"/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5"/>
  <sheetViews>
    <sheetView showGridLines="0" tabSelected="1" zoomScaleNormal="100" workbookViewId="0"/>
  </sheetViews>
  <sheetFormatPr defaultColWidth="0" defaultRowHeight="12.75" zeroHeight="1"/>
  <cols>
    <col min="1" max="1" width="3.140625" customWidth="1"/>
    <col min="2" max="2" width="38.42578125" style="515" customWidth="1"/>
    <col min="3" max="3" width="5.5703125" customWidth="1"/>
    <col min="4" max="4" width="5.7109375" customWidth="1"/>
    <col min="5" max="5" width="8.5703125" customWidth="1"/>
    <col min="6" max="6" width="6.140625" customWidth="1"/>
    <col min="7" max="7" width="7.140625" customWidth="1"/>
    <col min="8" max="8" width="7" customWidth="1"/>
    <col min="9" max="9" width="8.7109375" customWidth="1"/>
    <col min="10" max="10" width="6.42578125" customWidth="1"/>
    <col min="11" max="11" width="6.85546875" customWidth="1"/>
    <col min="12" max="12" width="8.42578125" customWidth="1"/>
    <col min="13" max="13" width="6" customWidth="1"/>
    <col min="14" max="14" width="5.7109375" customWidth="1"/>
    <col min="15" max="15" width="6.85546875" customWidth="1"/>
    <col min="16" max="16" width="6" customWidth="1"/>
    <col min="17" max="17" width="5.85546875" customWidth="1"/>
    <col min="18" max="18" width="7" customWidth="1"/>
  </cols>
  <sheetData>
    <row r="1" spans="1:18"/>
    <row r="2" spans="1:18">
      <c r="A2" s="110"/>
      <c r="B2" s="516"/>
      <c r="C2" s="110"/>
      <c r="D2" s="110"/>
      <c r="E2" s="110"/>
      <c r="F2" s="110"/>
      <c r="G2" s="110"/>
      <c r="H2" s="110"/>
      <c r="I2" s="110"/>
      <c r="J2" s="110"/>
      <c r="K2" s="110"/>
      <c r="L2" s="112"/>
      <c r="M2" s="111"/>
      <c r="N2" s="111"/>
      <c r="O2" s="111"/>
      <c r="P2" s="111"/>
      <c r="Q2" s="111"/>
      <c r="R2" s="111"/>
    </row>
    <row r="3" spans="1:18" ht="15.75">
      <c r="A3" s="477" t="s">
        <v>55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191"/>
      <c r="O3" s="191"/>
      <c r="P3" s="191"/>
      <c r="Q3" s="191"/>
      <c r="R3" s="187"/>
    </row>
    <row r="4" spans="1:18" ht="15.75">
      <c r="A4" s="477"/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190"/>
      <c r="O4" s="190"/>
      <c r="P4" s="190"/>
      <c r="Q4" s="190"/>
      <c r="R4" s="186"/>
    </row>
    <row r="5" spans="1:18" ht="15.75">
      <c r="A5" s="91"/>
      <c r="B5" s="517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190"/>
      <c r="O5" s="190"/>
      <c r="P5" s="190"/>
      <c r="Q5" s="190"/>
      <c r="R5" s="186"/>
    </row>
    <row r="6" spans="1:18" ht="15.75">
      <c r="A6" s="91"/>
      <c r="B6" s="517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190"/>
      <c r="O6" s="190"/>
      <c r="P6" s="190"/>
      <c r="Q6" s="190"/>
      <c r="R6" s="186"/>
    </row>
    <row r="7" spans="1:18">
      <c r="A7" s="1"/>
      <c r="B7" s="518" t="s">
        <v>56</v>
      </c>
      <c r="C7" s="2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B8" s="515" t="s">
        <v>57</v>
      </c>
    </row>
    <row r="9" spans="1:18">
      <c r="B9" s="515" t="s">
        <v>58</v>
      </c>
    </row>
    <row r="10" spans="1:18">
      <c r="B10" s="515" t="s">
        <v>115</v>
      </c>
    </row>
    <row r="11" spans="1:18">
      <c r="B11" s="565" t="s">
        <v>129</v>
      </c>
    </row>
    <row r="12" spans="1:18"/>
    <row r="13" spans="1:18" ht="13.5" thickBot="1">
      <c r="B13" s="519" t="s">
        <v>120</v>
      </c>
      <c r="G13" s="9"/>
    </row>
    <row r="14" spans="1:18">
      <c r="A14" s="49" t="s">
        <v>0</v>
      </c>
      <c r="B14" s="520"/>
      <c r="C14" s="55"/>
      <c r="D14" s="479" t="s">
        <v>37</v>
      </c>
      <c r="E14" s="480"/>
      <c r="F14" s="480"/>
      <c r="G14" s="74" t="s">
        <v>25</v>
      </c>
      <c r="H14" s="2" t="s">
        <v>1</v>
      </c>
      <c r="I14" s="57" t="s">
        <v>30</v>
      </c>
      <c r="J14" s="475" t="s">
        <v>40</v>
      </c>
      <c r="K14" s="476"/>
      <c r="L14" s="476"/>
      <c r="M14" s="476"/>
      <c r="N14" s="491" t="s">
        <v>199</v>
      </c>
      <c r="O14" s="494" t="s">
        <v>200</v>
      </c>
      <c r="P14" s="494"/>
      <c r="Q14" s="495"/>
      <c r="R14" s="194"/>
    </row>
    <row r="15" spans="1:18">
      <c r="A15" s="56"/>
      <c r="B15" s="521" t="s">
        <v>14</v>
      </c>
      <c r="C15" s="92" t="s">
        <v>28</v>
      </c>
      <c r="D15" s="60" t="s">
        <v>2</v>
      </c>
      <c r="E15" s="13" t="s">
        <v>34</v>
      </c>
      <c r="F15" s="63" t="s">
        <v>17</v>
      </c>
      <c r="G15" s="71" t="s">
        <v>38</v>
      </c>
      <c r="H15" s="6" t="s">
        <v>36</v>
      </c>
      <c r="I15" s="58" t="s">
        <v>31</v>
      </c>
      <c r="J15" s="86" t="s">
        <v>2</v>
      </c>
      <c r="K15" s="483" t="s">
        <v>41</v>
      </c>
      <c r="L15" s="483"/>
      <c r="M15" s="65" t="s">
        <v>39</v>
      </c>
      <c r="N15" s="492"/>
      <c r="O15" s="496"/>
      <c r="P15" s="496"/>
      <c r="Q15" s="497"/>
      <c r="R15" s="147"/>
    </row>
    <row r="16" spans="1:18">
      <c r="A16" s="3"/>
      <c r="B16" s="521" t="s">
        <v>3</v>
      </c>
      <c r="C16" s="62"/>
      <c r="D16" s="41"/>
      <c r="E16" s="13" t="s">
        <v>15</v>
      </c>
      <c r="F16" s="29" t="s">
        <v>21</v>
      </c>
      <c r="G16" s="72" t="s">
        <v>46</v>
      </c>
      <c r="H16" s="6"/>
      <c r="I16" s="59" t="s">
        <v>32</v>
      </c>
      <c r="J16" s="68"/>
      <c r="K16" s="66" t="s">
        <v>16</v>
      </c>
      <c r="L16" s="85" t="s">
        <v>45</v>
      </c>
      <c r="M16" s="198"/>
      <c r="N16" s="492"/>
      <c r="O16" s="498" t="s">
        <v>201</v>
      </c>
      <c r="P16" s="498" t="s">
        <v>202</v>
      </c>
      <c r="Q16" s="500" t="s">
        <v>203</v>
      </c>
      <c r="R16" s="195"/>
    </row>
    <row r="17" spans="1:18">
      <c r="A17" s="41"/>
      <c r="B17" s="521"/>
      <c r="C17" s="5"/>
      <c r="D17" s="41"/>
      <c r="E17" s="13" t="s">
        <v>29</v>
      </c>
      <c r="F17" s="50" t="s">
        <v>18</v>
      </c>
      <c r="G17" s="67" t="s">
        <v>47</v>
      </c>
      <c r="H17" s="5"/>
      <c r="I17" s="58" t="s">
        <v>33</v>
      </c>
      <c r="J17" s="69"/>
      <c r="K17" s="38"/>
      <c r="L17" s="73"/>
      <c r="M17" s="29"/>
      <c r="N17" s="492"/>
      <c r="O17" s="498"/>
      <c r="P17" s="498"/>
      <c r="Q17" s="500"/>
      <c r="R17" s="6"/>
    </row>
    <row r="18" spans="1:18">
      <c r="A18" s="41"/>
      <c r="B18" s="522"/>
      <c r="C18" s="27"/>
      <c r="D18" s="41"/>
      <c r="E18" s="13" t="s">
        <v>35</v>
      </c>
      <c r="F18" s="50"/>
      <c r="G18" s="67" t="s">
        <v>19</v>
      </c>
      <c r="H18" s="7"/>
      <c r="I18" s="41" t="s">
        <v>50</v>
      </c>
      <c r="J18" s="20"/>
      <c r="K18" s="38"/>
      <c r="L18" s="12"/>
      <c r="M18" s="28"/>
      <c r="N18" s="492"/>
      <c r="O18" s="498"/>
      <c r="P18" s="498"/>
      <c r="Q18" s="500"/>
      <c r="R18" s="5"/>
    </row>
    <row r="19" spans="1:18">
      <c r="A19" s="41"/>
      <c r="B19" s="522"/>
      <c r="C19" s="27"/>
      <c r="D19" s="41"/>
      <c r="E19" s="13"/>
      <c r="F19" s="50"/>
      <c r="G19" s="67"/>
      <c r="H19" s="7"/>
      <c r="I19" s="41"/>
      <c r="J19" s="20"/>
      <c r="K19" s="38"/>
      <c r="L19" s="12"/>
      <c r="M19" s="28"/>
      <c r="N19" s="492"/>
      <c r="O19" s="498"/>
      <c r="P19" s="498"/>
      <c r="Q19" s="500"/>
      <c r="R19" s="5"/>
    </row>
    <row r="20" spans="1:18" ht="13.5" thickBot="1">
      <c r="A20" s="8"/>
      <c r="B20" s="566"/>
      <c r="C20" s="9"/>
      <c r="D20" s="8"/>
      <c r="E20" s="51"/>
      <c r="F20" s="64"/>
      <c r="G20" s="51"/>
      <c r="H20" s="9"/>
      <c r="I20" s="8"/>
      <c r="J20" s="22"/>
      <c r="K20" s="39"/>
      <c r="L20" s="18"/>
      <c r="M20" s="199"/>
      <c r="N20" s="493"/>
      <c r="O20" s="499"/>
      <c r="P20" s="499"/>
      <c r="Q20" s="501"/>
      <c r="R20" s="5"/>
    </row>
    <row r="21" spans="1:18" ht="13.5" thickBot="1">
      <c r="A21" s="8"/>
      <c r="B21" s="567" t="s">
        <v>27</v>
      </c>
      <c r="C21" s="26"/>
      <c r="D21" s="9"/>
      <c r="E21" s="9"/>
      <c r="F21" s="9"/>
      <c r="G21" s="9"/>
      <c r="H21" s="9"/>
      <c r="I21" s="9"/>
      <c r="J21" s="9"/>
      <c r="K21" s="9"/>
      <c r="L21" s="9"/>
      <c r="M21" s="10"/>
      <c r="N21" s="36"/>
      <c r="O21" s="46"/>
      <c r="P21" s="46"/>
      <c r="Q21" s="47"/>
      <c r="R21" s="5"/>
    </row>
    <row r="22" spans="1:18" ht="13.5" thickBot="1">
      <c r="A22" s="481" t="s">
        <v>59</v>
      </c>
      <c r="B22" s="484"/>
      <c r="C22" s="484"/>
      <c r="D22" s="484"/>
      <c r="E22" s="484"/>
      <c r="F22" s="484"/>
      <c r="G22" s="484"/>
      <c r="H22" s="484"/>
      <c r="I22" s="484"/>
      <c r="J22" s="484"/>
      <c r="K22" s="484"/>
      <c r="L22" s="484"/>
      <c r="M22" s="484"/>
      <c r="N22" s="485"/>
      <c r="O22" s="485"/>
      <c r="P22" s="485"/>
      <c r="Q22" s="486"/>
      <c r="R22" s="147"/>
    </row>
    <row r="23" spans="1:18" ht="13.5" thickBot="1">
      <c r="A23" s="3" t="s">
        <v>9</v>
      </c>
      <c r="B23" s="568" t="s">
        <v>7</v>
      </c>
      <c r="C23" s="4"/>
      <c r="D23" s="5"/>
      <c r="E23" s="5"/>
      <c r="F23" s="5"/>
      <c r="G23" s="5"/>
      <c r="H23" s="5"/>
      <c r="I23" s="5"/>
      <c r="J23" s="5"/>
      <c r="K23" s="5"/>
      <c r="L23" s="5"/>
      <c r="M23" s="480"/>
      <c r="N23" s="480"/>
      <c r="O23" s="201"/>
      <c r="P23" s="201"/>
      <c r="Q23" s="202"/>
      <c r="R23" s="5"/>
    </row>
    <row r="24" spans="1:18">
      <c r="A24" s="117">
        <v>1</v>
      </c>
      <c r="B24" s="569" t="s">
        <v>62</v>
      </c>
      <c r="C24" s="281">
        <v>1</v>
      </c>
      <c r="D24" s="282">
        <v>2</v>
      </c>
      <c r="E24" s="266">
        <v>1.3</v>
      </c>
      <c r="F24" s="283">
        <f t="shared" ref="F24:F25" si="0">M24*D24/J24</f>
        <v>0.66666666666666663</v>
      </c>
      <c r="G24" s="284"/>
      <c r="H24" s="284" t="s">
        <v>184</v>
      </c>
      <c r="I24" s="285" t="s">
        <v>20</v>
      </c>
      <c r="J24" s="286">
        <v>60</v>
      </c>
      <c r="K24" s="284">
        <v>15</v>
      </c>
      <c r="L24" s="284">
        <v>15</v>
      </c>
      <c r="M24" s="286">
        <v>20</v>
      </c>
      <c r="N24" s="282">
        <f>J24/D24</f>
        <v>30</v>
      </c>
      <c r="O24" s="284">
        <v>45</v>
      </c>
      <c r="P24" s="284">
        <v>55</v>
      </c>
      <c r="Q24" s="285">
        <v>0</v>
      </c>
      <c r="R24" s="147"/>
    </row>
    <row r="25" spans="1:18" ht="13.5" thickBot="1">
      <c r="A25" s="116">
        <v>2</v>
      </c>
      <c r="B25" s="525" t="s">
        <v>206</v>
      </c>
      <c r="C25" s="287">
        <v>1</v>
      </c>
      <c r="D25" s="288">
        <v>2</v>
      </c>
      <c r="E25" s="262">
        <v>1.6</v>
      </c>
      <c r="F25" s="261">
        <f t="shared" si="0"/>
        <v>0.39285714285714285</v>
      </c>
      <c r="G25" s="289"/>
      <c r="H25" s="289" t="s">
        <v>184</v>
      </c>
      <c r="I25" s="290" t="s">
        <v>26</v>
      </c>
      <c r="J25" s="291">
        <v>56</v>
      </c>
      <c r="K25" s="292">
        <v>45</v>
      </c>
      <c r="L25" s="289"/>
      <c r="M25" s="293">
        <v>11</v>
      </c>
      <c r="N25" s="294">
        <f>J25/D25</f>
        <v>28</v>
      </c>
      <c r="O25" s="295">
        <v>57</v>
      </c>
      <c r="P25" s="295">
        <v>43</v>
      </c>
      <c r="Q25" s="296">
        <v>0</v>
      </c>
      <c r="R25" s="147"/>
    </row>
    <row r="26" spans="1:18" ht="13.5" thickBot="1">
      <c r="A26" s="36"/>
      <c r="B26" s="444" t="s">
        <v>52</v>
      </c>
      <c r="C26" s="213">
        <v>1</v>
      </c>
      <c r="D26" s="297"/>
      <c r="E26" s="298">
        <f>SUM(E24:E25)</f>
        <v>2.9000000000000004</v>
      </c>
      <c r="F26" s="299">
        <f>SUM(F24:F25)</f>
        <v>1.0595238095238095</v>
      </c>
      <c r="G26" s="300"/>
      <c r="H26" s="300" t="s">
        <v>44</v>
      </c>
      <c r="I26" s="301" t="s">
        <v>44</v>
      </c>
      <c r="J26" s="213">
        <f>SUM(J24:J25)</f>
        <v>116</v>
      </c>
      <c r="K26" s="300">
        <f>SUM(K24:K25)</f>
        <v>60</v>
      </c>
      <c r="L26" s="300">
        <f>SUM(L24:L25)</f>
        <v>15</v>
      </c>
      <c r="M26" s="302">
        <f>SUM(M24:M25)</f>
        <v>31</v>
      </c>
      <c r="N26" s="236"/>
      <c r="O26" s="300"/>
      <c r="P26" s="300"/>
      <c r="Q26" s="301"/>
      <c r="R26" s="147"/>
    </row>
    <row r="27" spans="1:18">
      <c r="A27" s="32"/>
      <c r="B27" s="570" t="s">
        <v>53</v>
      </c>
      <c r="C27" s="303">
        <v>1</v>
      </c>
      <c r="D27" s="304"/>
      <c r="E27" s="260"/>
      <c r="F27" s="261"/>
      <c r="G27" s="305"/>
      <c r="H27" s="306" t="s">
        <v>44</v>
      </c>
      <c r="I27" s="307" t="s">
        <v>44</v>
      </c>
      <c r="J27" s="308"/>
      <c r="K27" s="305"/>
      <c r="L27" s="305"/>
      <c r="M27" s="308"/>
      <c r="N27" s="309"/>
      <c r="O27" s="306"/>
      <c r="P27" s="306"/>
      <c r="Q27" s="307"/>
      <c r="R27" s="147"/>
    </row>
    <row r="28" spans="1:18" ht="13.5" thickBot="1">
      <c r="A28" s="45"/>
      <c r="B28" s="558" t="s">
        <v>54</v>
      </c>
      <c r="C28" s="287">
        <v>1</v>
      </c>
      <c r="D28" s="288">
        <v>2</v>
      </c>
      <c r="E28" s="262">
        <v>1.5</v>
      </c>
      <c r="F28" s="263">
        <v>0.4</v>
      </c>
      <c r="G28" s="289"/>
      <c r="H28" s="219" t="s">
        <v>44</v>
      </c>
      <c r="I28" s="227" t="s">
        <v>44</v>
      </c>
      <c r="J28" s="293">
        <v>56</v>
      </c>
      <c r="K28" s="289">
        <v>45</v>
      </c>
      <c r="L28" s="289"/>
      <c r="M28" s="293">
        <v>11</v>
      </c>
      <c r="N28" s="310"/>
      <c r="O28" s="295"/>
      <c r="P28" s="295"/>
      <c r="Q28" s="296"/>
      <c r="R28" s="147"/>
    </row>
    <row r="29" spans="1:18" ht="13.5" thickBot="1">
      <c r="A29" s="94" t="s">
        <v>10</v>
      </c>
      <c r="B29" s="259" t="s">
        <v>8</v>
      </c>
      <c r="C29" s="311"/>
      <c r="D29" s="264"/>
      <c r="E29" s="264"/>
      <c r="F29" s="265"/>
      <c r="G29" s="274"/>
      <c r="H29" s="274"/>
      <c r="I29" s="274"/>
      <c r="J29" s="274"/>
      <c r="K29" s="274"/>
      <c r="L29" s="274"/>
      <c r="M29" s="487"/>
      <c r="N29" s="487"/>
      <c r="O29" s="487"/>
      <c r="P29" s="487"/>
      <c r="Q29" s="488"/>
      <c r="R29" s="147"/>
    </row>
    <row r="30" spans="1:18">
      <c r="A30" s="115">
        <v>1</v>
      </c>
      <c r="B30" s="571" t="s">
        <v>63</v>
      </c>
      <c r="C30" s="303">
        <v>1</v>
      </c>
      <c r="D30" s="304">
        <v>2</v>
      </c>
      <c r="E30" s="260">
        <v>1</v>
      </c>
      <c r="F30" s="261">
        <f t="shared" ref="F30:F33" si="1">M30*D30/J30</f>
        <v>1</v>
      </c>
      <c r="G30" s="305"/>
      <c r="H30" s="305" t="s">
        <v>184</v>
      </c>
      <c r="I30" s="312" t="s">
        <v>20</v>
      </c>
      <c r="J30" s="313">
        <v>60</v>
      </c>
      <c r="K30" s="306">
        <v>15</v>
      </c>
      <c r="L30" s="306">
        <v>15</v>
      </c>
      <c r="M30" s="314">
        <v>30</v>
      </c>
      <c r="N30" s="315">
        <f>J30/D30</f>
        <v>30</v>
      </c>
      <c r="O30" s="306">
        <v>63</v>
      </c>
      <c r="P30" s="306">
        <v>37</v>
      </c>
      <c r="Q30" s="307">
        <v>0</v>
      </c>
      <c r="R30" s="147"/>
    </row>
    <row r="31" spans="1:18">
      <c r="A31" s="116">
        <v>2</v>
      </c>
      <c r="B31" s="572" t="s">
        <v>64</v>
      </c>
      <c r="C31" s="287">
        <v>1</v>
      </c>
      <c r="D31" s="288">
        <v>2</v>
      </c>
      <c r="E31" s="262">
        <v>1</v>
      </c>
      <c r="F31" s="261">
        <f t="shared" si="1"/>
        <v>1</v>
      </c>
      <c r="G31" s="289"/>
      <c r="H31" s="289" t="s">
        <v>184</v>
      </c>
      <c r="I31" s="290" t="s">
        <v>20</v>
      </c>
      <c r="J31" s="287">
        <v>60</v>
      </c>
      <c r="K31" s="289"/>
      <c r="L31" s="289">
        <v>30</v>
      </c>
      <c r="M31" s="293">
        <v>30</v>
      </c>
      <c r="N31" s="282">
        <f>J31/D31</f>
        <v>30</v>
      </c>
      <c r="O31" s="284">
        <v>35</v>
      </c>
      <c r="P31" s="284">
        <v>65</v>
      </c>
      <c r="Q31" s="285">
        <v>0</v>
      </c>
      <c r="R31" s="147"/>
    </row>
    <row r="32" spans="1:18">
      <c r="A32" s="53">
        <v>3</v>
      </c>
      <c r="B32" s="569" t="s">
        <v>65</v>
      </c>
      <c r="C32" s="281">
        <v>1</v>
      </c>
      <c r="D32" s="282">
        <v>2</v>
      </c>
      <c r="E32" s="266">
        <v>1.5</v>
      </c>
      <c r="F32" s="261">
        <f t="shared" si="1"/>
        <v>0.5</v>
      </c>
      <c r="G32" s="284"/>
      <c r="H32" s="284" t="s">
        <v>183</v>
      </c>
      <c r="I32" s="285" t="s">
        <v>20</v>
      </c>
      <c r="J32" s="281">
        <v>60</v>
      </c>
      <c r="K32" s="284">
        <v>15</v>
      </c>
      <c r="L32" s="284">
        <v>30</v>
      </c>
      <c r="M32" s="286">
        <v>15</v>
      </c>
      <c r="N32" s="282">
        <f>J32/D32</f>
        <v>30</v>
      </c>
      <c r="O32" s="284">
        <v>64</v>
      </c>
      <c r="P32" s="284">
        <v>35</v>
      </c>
      <c r="Q32" s="285">
        <v>0</v>
      </c>
      <c r="R32" s="147"/>
    </row>
    <row r="33" spans="1:18" ht="13.5" thickBot="1">
      <c r="A33" s="117">
        <v>4</v>
      </c>
      <c r="B33" s="569" t="s">
        <v>66</v>
      </c>
      <c r="C33" s="281">
        <v>1</v>
      </c>
      <c r="D33" s="282">
        <v>2</v>
      </c>
      <c r="E33" s="266">
        <v>1</v>
      </c>
      <c r="F33" s="261">
        <f t="shared" si="1"/>
        <v>1</v>
      </c>
      <c r="G33" s="284"/>
      <c r="H33" s="284" t="s">
        <v>184</v>
      </c>
      <c r="I33" s="285" t="s">
        <v>20</v>
      </c>
      <c r="J33" s="281">
        <v>60</v>
      </c>
      <c r="K33" s="284">
        <v>30</v>
      </c>
      <c r="L33" s="284"/>
      <c r="M33" s="286">
        <v>30</v>
      </c>
      <c r="N33" s="294">
        <f>J33/D33</f>
        <v>30</v>
      </c>
      <c r="O33" s="295">
        <v>0</v>
      </c>
      <c r="P33" s="295">
        <v>79</v>
      </c>
      <c r="Q33" s="296">
        <v>21</v>
      </c>
      <c r="R33" s="147"/>
    </row>
    <row r="34" spans="1:18" ht="13.5" thickBot="1">
      <c r="A34" s="36"/>
      <c r="B34" s="444" t="s">
        <v>52</v>
      </c>
      <c r="C34" s="213">
        <v>1</v>
      </c>
      <c r="D34" s="297">
        <f>SUM(E34:F34)</f>
        <v>8</v>
      </c>
      <c r="E34" s="299">
        <f>SUM(E30:E33)</f>
        <v>4.5</v>
      </c>
      <c r="F34" s="299">
        <f>SUM(F30:F33)</f>
        <v>3.5</v>
      </c>
      <c r="G34" s="300"/>
      <c r="H34" s="300" t="s">
        <v>44</v>
      </c>
      <c r="I34" s="302" t="s">
        <v>44</v>
      </c>
      <c r="J34" s="236">
        <f>SUM(J30:J33)</f>
        <v>240</v>
      </c>
      <c r="K34" s="300">
        <f>SUM(K30:K33)</f>
        <v>60</v>
      </c>
      <c r="L34" s="300">
        <f>SUM(L30:L33)</f>
        <v>75</v>
      </c>
      <c r="M34" s="302">
        <f>SUM(M30:M33)</f>
        <v>105</v>
      </c>
      <c r="N34" s="236"/>
      <c r="O34" s="300"/>
      <c r="P34" s="300"/>
      <c r="Q34" s="301"/>
      <c r="R34" s="147"/>
    </row>
    <row r="35" spans="1:18">
      <c r="A35" s="41"/>
      <c r="B35" s="573" t="s">
        <v>53</v>
      </c>
      <c r="C35" s="316">
        <v>1</v>
      </c>
      <c r="D35" s="267"/>
      <c r="E35" s="267"/>
      <c r="F35" s="268"/>
      <c r="G35" s="317"/>
      <c r="H35" s="226" t="s">
        <v>44</v>
      </c>
      <c r="I35" s="318" t="s">
        <v>44</v>
      </c>
      <c r="J35" s="319"/>
      <c r="K35" s="317"/>
      <c r="L35" s="317"/>
      <c r="M35" s="320"/>
      <c r="N35" s="309"/>
      <c r="O35" s="306"/>
      <c r="P35" s="306"/>
      <c r="Q35" s="307"/>
      <c r="R35" s="147"/>
    </row>
    <row r="36" spans="1:18" ht="13.5" thickBot="1">
      <c r="A36" s="17"/>
      <c r="B36" s="574" t="s">
        <v>54</v>
      </c>
      <c r="C36" s="321">
        <v>1</v>
      </c>
      <c r="D36" s="322"/>
      <c r="E36" s="269"/>
      <c r="F36" s="269"/>
      <c r="G36" s="295"/>
      <c r="H36" s="295" t="s">
        <v>44</v>
      </c>
      <c r="I36" s="296" t="s">
        <v>44</v>
      </c>
      <c r="J36" s="323"/>
      <c r="K36" s="295"/>
      <c r="L36" s="295"/>
      <c r="M36" s="324"/>
      <c r="N36" s="310"/>
      <c r="O36" s="295"/>
      <c r="P36" s="295"/>
      <c r="Q36" s="296"/>
      <c r="R36" s="147"/>
    </row>
    <row r="37" spans="1:18" ht="13.5" thickBot="1">
      <c r="A37" s="94" t="s">
        <v>12</v>
      </c>
      <c r="B37" s="259" t="s">
        <v>11</v>
      </c>
      <c r="C37" s="311"/>
      <c r="D37" s="265"/>
      <c r="E37" s="265"/>
      <c r="F37" s="265"/>
      <c r="G37" s="274"/>
      <c r="H37" s="274"/>
      <c r="I37" s="274"/>
      <c r="J37" s="274"/>
      <c r="K37" s="274"/>
      <c r="L37" s="274"/>
      <c r="M37" s="487"/>
      <c r="N37" s="487"/>
      <c r="O37" s="487"/>
      <c r="P37" s="487"/>
      <c r="Q37" s="488"/>
      <c r="R37" s="147"/>
    </row>
    <row r="38" spans="1:18">
      <c r="A38" s="174">
        <v>1</v>
      </c>
      <c r="B38" s="570" t="s">
        <v>67</v>
      </c>
      <c r="C38" s="303">
        <v>1</v>
      </c>
      <c r="D38" s="304">
        <v>2</v>
      </c>
      <c r="E38" s="260">
        <v>1.5</v>
      </c>
      <c r="F38" s="261">
        <f t="shared" ref="F38:F41" si="2">M38*D38/J38</f>
        <v>0.5</v>
      </c>
      <c r="G38" s="305"/>
      <c r="H38" s="305" t="s">
        <v>184</v>
      </c>
      <c r="I38" s="308" t="s">
        <v>20</v>
      </c>
      <c r="J38" s="313">
        <v>60</v>
      </c>
      <c r="K38" s="306">
        <v>15</v>
      </c>
      <c r="L38" s="314">
        <v>30</v>
      </c>
      <c r="M38" s="314">
        <v>15</v>
      </c>
      <c r="N38" s="315">
        <f>J38/D38</f>
        <v>30</v>
      </c>
      <c r="O38" s="306">
        <v>0</v>
      </c>
      <c r="P38" s="306">
        <v>38</v>
      </c>
      <c r="Q38" s="307">
        <v>62</v>
      </c>
      <c r="R38" s="147"/>
    </row>
    <row r="39" spans="1:18">
      <c r="A39" s="115">
        <v>2</v>
      </c>
      <c r="B39" s="522" t="s">
        <v>68</v>
      </c>
      <c r="C39" s="319">
        <v>1</v>
      </c>
      <c r="D39" s="325">
        <v>3</v>
      </c>
      <c r="E39" s="267">
        <v>1.7</v>
      </c>
      <c r="F39" s="261">
        <f t="shared" si="2"/>
        <v>1.2911392405063291</v>
      </c>
      <c r="G39" s="317"/>
      <c r="H39" s="317" t="s">
        <v>183</v>
      </c>
      <c r="I39" s="320" t="s">
        <v>20</v>
      </c>
      <c r="J39" s="319">
        <v>79</v>
      </c>
      <c r="K39" s="317">
        <v>15</v>
      </c>
      <c r="L39" s="320">
        <v>30</v>
      </c>
      <c r="M39" s="286">
        <v>34</v>
      </c>
      <c r="N39" s="282">
        <f>J39/D39</f>
        <v>26.333333333333332</v>
      </c>
      <c r="O39" s="284">
        <v>66</v>
      </c>
      <c r="P39" s="284">
        <v>34</v>
      </c>
      <c r="Q39" s="285">
        <v>0</v>
      </c>
      <c r="R39" s="147"/>
    </row>
    <row r="40" spans="1:18">
      <c r="A40" s="117">
        <v>3</v>
      </c>
      <c r="B40" s="575" t="s">
        <v>69</v>
      </c>
      <c r="C40" s="287">
        <v>1</v>
      </c>
      <c r="D40" s="288">
        <v>3</v>
      </c>
      <c r="E40" s="262">
        <v>1.8</v>
      </c>
      <c r="F40" s="261">
        <f t="shared" si="2"/>
        <v>1.2</v>
      </c>
      <c r="G40" s="289"/>
      <c r="H40" s="289" t="s">
        <v>184</v>
      </c>
      <c r="I40" s="293" t="s">
        <v>20</v>
      </c>
      <c r="J40" s="326">
        <v>75</v>
      </c>
      <c r="K40" s="284">
        <v>15</v>
      </c>
      <c r="L40" s="284">
        <v>30</v>
      </c>
      <c r="M40" s="286">
        <v>30</v>
      </c>
      <c r="N40" s="282">
        <f>J40/D40</f>
        <v>25</v>
      </c>
      <c r="O40" s="284">
        <v>36</v>
      </c>
      <c r="P40" s="284">
        <v>45</v>
      </c>
      <c r="Q40" s="285">
        <v>19</v>
      </c>
      <c r="R40" s="147"/>
    </row>
    <row r="41" spans="1:18" ht="13.5" thickBot="1">
      <c r="A41" s="60">
        <v>4</v>
      </c>
      <c r="B41" s="576" t="s">
        <v>72</v>
      </c>
      <c r="C41" s="327">
        <v>1</v>
      </c>
      <c r="D41" s="328">
        <v>3</v>
      </c>
      <c r="E41" s="270">
        <v>1.8</v>
      </c>
      <c r="F41" s="271">
        <f t="shared" si="2"/>
        <v>1.2</v>
      </c>
      <c r="G41" s="329"/>
      <c r="H41" s="329" t="s">
        <v>184</v>
      </c>
      <c r="I41" s="330" t="s">
        <v>20</v>
      </c>
      <c r="J41" s="331">
        <v>75</v>
      </c>
      <c r="K41" s="332">
        <v>15</v>
      </c>
      <c r="L41" s="332">
        <v>30</v>
      </c>
      <c r="M41" s="333">
        <v>30</v>
      </c>
      <c r="N41" s="334">
        <f>J41/D41</f>
        <v>25</v>
      </c>
      <c r="O41" s="332">
        <v>72</v>
      </c>
      <c r="P41" s="332">
        <v>28</v>
      </c>
      <c r="Q41" s="335">
        <v>0</v>
      </c>
      <c r="R41" s="147"/>
    </row>
    <row r="42" spans="1:18" ht="15.75" customHeight="1" thickBot="1">
      <c r="A42" s="36"/>
      <c r="B42" s="444" t="s">
        <v>52</v>
      </c>
      <c r="C42" s="213">
        <v>1</v>
      </c>
      <c r="D42" s="297">
        <f>SUM(E42:F42)</f>
        <v>10.991139240506328</v>
      </c>
      <c r="E42" s="298">
        <f>SUM(E38:E41)</f>
        <v>6.8</v>
      </c>
      <c r="F42" s="298">
        <f>SUM(F38:F41)</f>
        <v>4.1911392405063292</v>
      </c>
      <c r="G42" s="300"/>
      <c r="H42" s="300" t="s">
        <v>44</v>
      </c>
      <c r="I42" s="301" t="s">
        <v>44</v>
      </c>
      <c r="J42" s="213">
        <f>SUM(J38:J41)</f>
        <v>289</v>
      </c>
      <c r="K42" s="302">
        <f t="shared" ref="K42:M42" si="3">SUM(K38:K41)</f>
        <v>60</v>
      </c>
      <c r="L42" s="302">
        <f t="shared" si="3"/>
        <v>120</v>
      </c>
      <c r="M42" s="302">
        <f t="shared" si="3"/>
        <v>109</v>
      </c>
      <c r="N42" s="236"/>
      <c r="O42" s="300"/>
      <c r="P42" s="300"/>
      <c r="Q42" s="301"/>
      <c r="R42" s="147"/>
    </row>
    <row r="43" spans="1:18">
      <c r="A43" s="32"/>
      <c r="B43" s="570" t="s">
        <v>53</v>
      </c>
      <c r="C43" s="303">
        <v>1</v>
      </c>
      <c r="D43" s="304"/>
      <c r="E43" s="272"/>
      <c r="F43" s="261"/>
      <c r="G43" s="305"/>
      <c r="H43" s="306" t="s">
        <v>44</v>
      </c>
      <c r="I43" s="307" t="s">
        <v>44</v>
      </c>
      <c r="J43" s="308"/>
      <c r="K43" s="305"/>
      <c r="L43" s="305"/>
      <c r="M43" s="308"/>
      <c r="N43" s="309"/>
      <c r="O43" s="306"/>
      <c r="P43" s="306"/>
      <c r="Q43" s="307"/>
      <c r="R43" s="147"/>
    </row>
    <row r="44" spans="1:18" ht="13.5" thickBot="1">
      <c r="A44" s="45"/>
      <c r="B44" s="558" t="s">
        <v>54</v>
      </c>
      <c r="C44" s="287">
        <v>1</v>
      </c>
      <c r="D44" s="288"/>
      <c r="E44" s="273"/>
      <c r="F44" s="263"/>
      <c r="G44" s="289"/>
      <c r="H44" s="219" t="s">
        <v>44</v>
      </c>
      <c r="I44" s="227" t="s">
        <v>44</v>
      </c>
      <c r="J44" s="293"/>
      <c r="K44" s="289"/>
      <c r="L44" s="289"/>
      <c r="M44" s="293"/>
      <c r="N44" s="310"/>
      <c r="O44" s="295"/>
      <c r="P44" s="295"/>
      <c r="Q44" s="296"/>
      <c r="R44" s="147"/>
    </row>
    <row r="45" spans="1:18" ht="13.5" thickBot="1">
      <c r="A45" s="94" t="s">
        <v>42</v>
      </c>
      <c r="B45" s="259" t="s">
        <v>13</v>
      </c>
      <c r="C45" s="311"/>
      <c r="D45" s="265"/>
      <c r="E45" s="274"/>
      <c r="F45" s="265"/>
      <c r="G45" s="274"/>
      <c r="H45" s="274"/>
      <c r="I45" s="274"/>
      <c r="J45" s="274"/>
      <c r="K45" s="274"/>
      <c r="L45" s="274"/>
      <c r="M45" s="487"/>
      <c r="N45" s="487"/>
      <c r="O45" s="487"/>
      <c r="P45" s="487"/>
      <c r="Q45" s="488"/>
      <c r="R45" s="147"/>
    </row>
    <row r="46" spans="1:18">
      <c r="A46" s="119">
        <v>1</v>
      </c>
      <c r="B46" s="577" t="s">
        <v>23</v>
      </c>
      <c r="C46" s="336">
        <v>1</v>
      </c>
      <c r="D46" s="282">
        <v>0.5</v>
      </c>
      <c r="E46" s="275">
        <v>0.5</v>
      </c>
      <c r="F46" s="276"/>
      <c r="G46" s="284"/>
      <c r="H46" s="284" t="s">
        <v>184</v>
      </c>
      <c r="I46" s="286" t="s">
        <v>20</v>
      </c>
      <c r="J46" s="313">
        <v>4</v>
      </c>
      <c r="K46" s="306">
        <v>4</v>
      </c>
      <c r="L46" s="306"/>
      <c r="M46" s="307"/>
      <c r="N46" s="315"/>
      <c r="O46" s="306">
        <v>53</v>
      </c>
      <c r="P46" s="306">
        <v>47</v>
      </c>
      <c r="Q46" s="307">
        <v>0</v>
      </c>
      <c r="R46" s="147"/>
    </row>
    <row r="47" spans="1:18" ht="13.5" thickBot="1">
      <c r="A47" s="120">
        <v>2</v>
      </c>
      <c r="B47" s="578" t="s">
        <v>24</v>
      </c>
      <c r="C47" s="337">
        <v>1</v>
      </c>
      <c r="D47" s="294">
        <v>0.5</v>
      </c>
      <c r="E47" s="277">
        <v>0.5</v>
      </c>
      <c r="F47" s="269"/>
      <c r="G47" s="295"/>
      <c r="H47" s="295" t="s">
        <v>184</v>
      </c>
      <c r="I47" s="324" t="s">
        <v>20</v>
      </c>
      <c r="J47" s="323">
        <v>4</v>
      </c>
      <c r="K47" s="295">
        <v>4</v>
      </c>
      <c r="L47" s="295"/>
      <c r="M47" s="296"/>
      <c r="N47" s="294"/>
      <c r="O47" s="295">
        <v>35</v>
      </c>
      <c r="P47" s="295">
        <v>65</v>
      </c>
      <c r="Q47" s="296">
        <v>0</v>
      </c>
      <c r="R47" s="147"/>
    </row>
    <row r="48" spans="1:18" ht="13.5" thickBot="1">
      <c r="A48" s="108"/>
      <c r="B48" s="579" t="s">
        <v>185</v>
      </c>
      <c r="C48" s="247">
        <v>1</v>
      </c>
      <c r="D48" s="214">
        <v>6</v>
      </c>
      <c r="E48" s="299">
        <v>3.6</v>
      </c>
      <c r="F48" s="218">
        <v>2.4</v>
      </c>
      <c r="G48" s="215"/>
      <c r="H48" s="219" t="s">
        <v>184</v>
      </c>
      <c r="I48" s="215" t="s">
        <v>26</v>
      </c>
      <c r="J48" s="319">
        <v>150</v>
      </c>
      <c r="K48" s="320">
        <v>45</v>
      </c>
      <c r="L48" s="317">
        <v>45</v>
      </c>
      <c r="M48" s="338">
        <v>60</v>
      </c>
      <c r="N48" s="297">
        <v>25</v>
      </c>
      <c r="O48" s="300">
        <v>0</v>
      </c>
      <c r="P48" s="300">
        <v>47</v>
      </c>
      <c r="Q48" s="301">
        <v>53</v>
      </c>
      <c r="R48" s="147"/>
    </row>
    <row r="49" spans="1:18" ht="13.5" thickBot="1">
      <c r="A49" s="481" t="s">
        <v>182</v>
      </c>
      <c r="B49" s="482"/>
      <c r="C49" s="339">
        <v>1</v>
      </c>
      <c r="D49" s="212">
        <v>30</v>
      </c>
      <c r="E49" s="278">
        <v>18.7</v>
      </c>
      <c r="F49" s="278">
        <v>11.3</v>
      </c>
      <c r="G49" s="302"/>
      <c r="H49" s="300" t="s">
        <v>44</v>
      </c>
      <c r="I49" s="302" t="s">
        <v>44</v>
      </c>
      <c r="J49" s="236">
        <f>SUM(J46:J48,J42,J34,J26)</f>
        <v>803</v>
      </c>
      <c r="K49" s="300">
        <f t="shared" ref="K49:M49" si="4">SUM(K46:K48,K42,K34,K26)</f>
        <v>233</v>
      </c>
      <c r="L49" s="300">
        <f t="shared" si="4"/>
        <v>255</v>
      </c>
      <c r="M49" s="302">
        <f t="shared" si="4"/>
        <v>305</v>
      </c>
      <c r="N49" s="236"/>
      <c r="O49" s="300"/>
      <c r="P49" s="300"/>
      <c r="Q49" s="301"/>
      <c r="R49" s="147"/>
    </row>
    <row r="50" spans="1:18" ht="13.5" thickBot="1">
      <c r="A50" s="188"/>
      <c r="B50" s="311"/>
      <c r="C50" s="46"/>
      <c r="D50" s="79"/>
      <c r="E50" s="79"/>
      <c r="F50" s="79"/>
      <c r="G50" s="79"/>
      <c r="H50" s="79"/>
      <c r="I50" s="79"/>
      <c r="J50" s="46"/>
      <c r="K50" s="46"/>
      <c r="L50" s="489"/>
      <c r="M50" s="489"/>
      <c r="N50" s="489"/>
      <c r="O50" s="489"/>
      <c r="P50" s="489"/>
      <c r="Q50" s="490"/>
      <c r="R50" s="5"/>
    </row>
    <row r="51" spans="1:18" ht="13.5" thickBot="1">
      <c r="A51" s="481" t="s">
        <v>61</v>
      </c>
      <c r="B51" s="484"/>
      <c r="C51" s="484"/>
      <c r="D51" s="484"/>
      <c r="E51" s="484"/>
      <c r="F51" s="484"/>
      <c r="G51" s="484"/>
      <c r="H51" s="484"/>
      <c r="I51" s="484"/>
      <c r="J51" s="484"/>
      <c r="K51" s="484"/>
      <c r="L51" s="484"/>
      <c r="M51" s="484"/>
      <c r="N51" s="485"/>
      <c r="O51" s="485"/>
      <c r="P51" s="485"/>
      <c r="Q51" s="486"/>
      <c r="R51" s="43"/>
    </row>
    <row r="52" spans="1:18" s="43" customFormat="1" ht="13.5" thickBot="1">
      <c r="A52" s="94" t="s">
        <v>9</v>
      </c>
      <c r="B52" s="259" t="s">
        <v>7</v>
      </c>
      <c r="C52" s="80"/>
      <c r="D52" s="46"/>
      <c r="E52" s="46"/>
      <c r="F52" s="46"/>
      <c r="G52" s="46"/>
      <c r="H52" s="46"/>
      <c r="I52" s="46"/>
      <c r="J52" s="46"/>
      <c r="K52" s="46"/>
      <c r="L52" s="46"/>
      <c r="M52" s="489"/>
      <c r="N52" s="489"/>
      <c r="O52" s="489"/>
      <c r="P52" s="489"/>
      <c r="Q52" s="490"/>
      <c r="R52" s="5"/>
    </row>
    <row r="53" spans="1:18" s="43" customFormat="1">
      <c r="A53" s="115">
        <v>1</v>
      </c>
      <c r="B53" s="580" t="s">
        <v>4</v>
      </c>
      <c r="C53" s="303">
        <v>2</v>
      </c>
      <c r="D53" s="304">
        <v>2</v>
      </c>
      <c r="E53" s="260">
        <v>1</v>
      </c>
      <c r="F53" s="261">
        <v>1</v>
      </c>
      <c r="G53" s="305"/>
      <c r="H53" s="305" t="s">
        <v>183</v>
      </c>
      <c r="I53" s="312" t="s">
        <v>20</v>
      </c>
      <c r="J53" s="308">
        <v>30</v>
      </c>
      <c r="K53" s="305"/>
      <c r="L53" s="305">
        <v>30</v>
      </c>
      <c r="M53" s="308"/>
      <c r="N53" s="309"/>
      <c r="O53" s="306">
        <v>46</v>
      </c>
      <c r="P53" s="306">
        <v>54</v>
      </c>
      <c r="Q53" s="307">
        <v>0</v>
      </c>
      <c r="R53" s="147"/>
    </row>
    <row r="54" spans="1:18" s="43" customFormat="1" ht="13.5" thickBot="1">
      <c r="A54" s="116">
        <v>2</v>
      </c>
      <c r="B54" s="525" t="s">
        <v>70</v>
      </c>
      <c r="C54" s="287">
        <v>2</v>
      </c>
      <c r="D54" s="288">
        <v>2</v>
      </c>
      <c r="E54" s="262">
        <v>1</v>
      </c>
      <c r="F54" s="263">
        <v>1</v>
      </c>
      <c r="G54" s="289"/>
      <c r="H54" s="289" t="s">
        <v>184</v>
      </c>
      <c r="I54" s="290" t="s">
        <v>26</v>
      </c>
      <c r="J54" s="293">
        <v>30</v>
      </c>
      <c r="K54" s="289">
        <v>30</v>
      </c>
      <c r="L54" s="289"/>
      <c r="M54" s="293"/>
      <c r="N54" s="310"/>
      <c r="O54" s="295">
        <v>57</v>
      </c>
      <c r="P54" s="295">
        <v>43</v>
      </c>
      <c r="Q54" s="296">
        <v>0</v>
      </c>
      <c r="R54" s="147"/>
    </row>
    <row r="55" spans="1:18" s="43" customFormat="1" ht="13.5" thickBot="1">
      <c r="A55" s="36"/>
      <c r="B55" s="444" t="s">
        <v>52</v>
      </c>
      <c r="C55" s="213">
        <v>2</v>
      </c>
      <c r="D55" s="297">
        <f>SUM(D53:D54)</f>
        <v>4</v>
      </c>
      <c r="E55" s="298">
        <f>SUM(E53:E54)</f>
        <v>2</v>
      </c>
      <c r="F55" s="299">
        <f>SUM(F53:F54)</f>
        <v>2</v>
      </c>
      <c r="G55" s="300"/>
      <c r="H55" s="300" t="s">
        <v>44</v>
      </c>
      <c r="I55" s="301" t="s">
        <v>44</v>
      </c>
      <c r="J55" s="302">
        <v>60</v>
      </c>
      <c r="K55" s="300">
        <v>30</v>
      </c>
      <c r="L55" s="300">
        <v>30</v>
      </c>
      <c r="M55" s="302"/>
      <c r="N55" s="236"/>
      <c r="O55" s="300"/>
      <c r="P55" s="300"/>
      <c r="Q55" s="301"/>
      <c r="R55" s="147"/>
    </row>
    <row r="56" spans="1:18" s="43" customFormat="1">
      <c r="A56" s="32"/>
      <c r="B56" s="570" t="s">
        <v>53</v>
      </c>
      <c r="C56" s="303">
        <v>2</v>
      </c>
      <c r="D56" s="304"/>
      <c r="E56" s="260"/>
      <c r="F56" s="261"/>
      <c r="G56" s="305"/>
      <c r="H56" s="306" t="s">
        <v>44</v>
      </c>
      <c r="I56" s="307" t="s">
        <v>44</v>
      </c>
      <c r="J56" s="308"/>
      <c r="K56" s="305"/>
      <c r="L56" s="305"/>
      <c r="M56" s="308"/>
      <c r="N56" s="309"/>
      <c r="O56" s="306"/>
      <c r="P56" s="306"/>
      <c r="Q56" s="307"/>
      <c r="R56" s="147"/>
    </row>
    <row r="57" spans="1:18" s="43" customFormat="1" ht="13.5" thickBot="1">
      <c r="A57" s="45"/>
      <c r="B57" s="558" t="s">
        <v>54</v>
      </c>
      <c r="C57" s="287">
        <v>2</v>
      </c>
      <c r="D57" s="288"/>
      <c r="E57" s="262">
        <v>1</v>
      </c>
      <c r="F57" s="263">
        <v>1</v>
      </c>
      <c r="G57" s="289"/>
      <c r="H57" s="219" t="s">
        <v>44</v>
      </c>
      <c r="I57" s="227" t="s">
        <v>44</v>
      </c>
      <c r="J57" s="293">
        <v>30</v>
      </c>
      <c r="K57" s="289">
        <v>30</v>
      </c>
      <c r="L57" s="289"/>
      <c r="M57" s="293"/>
      <c r="N57" s="310"/>
      <c r="O57" s="295"/>
      <c r="P57" s="295"/>
      <c r="Q57" s="296"/>
      <c r="R57" s="147"/>
    </row>
    <row r="58" spans="1:18" s="43" customFormat="1" ht="13.5" thickBot="1">
      <c r="A58" s="94" t="s">
        <v>12</v>
      </c>
      <c r="B58" s="259" t="s">
        <v>11</v>
      </c>
      <c r="C58" s="311"/>
      <c r="D58" s="265"/>
      <c r="E58" s="265"/>
      <c r="F58" s="265"/>
      <c r="G58" s="274"/>
      <c r="H58" s="274"/>
      <c r="I58" s="274"/>
      <c r="J58" s="274"/>
      <c r="K58" s="274"/>
      <c r="L58" s="274"/>
      <c r="M58" s="487"/>
      <c r="N58" s="487"/>
      <c r="O58" s="487"/>
      <c r="P58" s="487"/>
      <c r="Q58" s="488"/>
      <c r="R58" s="147"/>
    </row>
    <row r="59" spans="1:18" s="43" customFormat="1">
      <c r="A59" s="118">
        <v>1</v>
      </c>
      <c r="B59" s="550" t="s">
        <v>71</v>
      </c>
      <c r="C59" s="340">
        <v>2</v>
      </c>
      <c r="D59" s="341">
        <v>3.5</v>
      </c>
      <c r="E59" s="342">
        <v>2.4</v>
      </c>
      <c r="F59" s="271">
        <f t="shared" ref="F59:F65" si="5">M59*D59/J59</f>
        <v>1.0738636363636365</v>
      </c>
      <c r="G59" s="343"/>
      <c r="H59" s="343" t="s">
        <v>183</v>
      </c>
      <c r="I59" s="344" t="s">
        <v>20</v>
      </c>
      <c r="J59" s="345">
        <v>88</v>
      </c>
      <c r="K59" s="343">
        <v>30</v>
      </c>
      <c r="L59" s="346">
        <v>30</v>
      </c>
      <c r="M59" s="346">
        <v>27</v>
      </c>
      <c r="N59" s="347">
        <f>J59/D59</f>
        <v>25.142857142857142</v>
      </c>
      <c r="O59" s="348">
        <v>0</v>
      </c>
      <c r="P59" s="348">
        <v>100</v>
      </c>
      <c r="Q59" s="349">
        <v>0</v>
      </c>
      <c r="R59" s="147"/>
    </row>
    <row r="60" spans="1:18" s="43" customFormat="1">
      <c r="A60" s="60">
        <v>2</v>
      </c>
      <c r="B60" s="561" t="s">
        <v>67</v>
      </c>
      <c r="C60" s="350">
        <v>2</v>
      </c>
      <c r="D60" s="351">
        <v>2</v>
      </c>
      <c r="E60" s="352">
        <v>1</v>
      </c>
      <c r="F60" s="271">
        <f t="shared" si="5"/>
        <v>1</v>
      </c>
      <c r="G60" s="353"/>
      <c r="H60" s="353" t="s">
        <v>184</v>
      </c>
      <c r="I60" s="354" t="s">
        <v>20</v>
      </c>
      <c r="J60" s="355">
        <v>60</v>
      </c>
      <c r="K60" s="353"/>
      <c r="L60" s="356">
        <v>30</v>
      </c>
      <c r="M60" s="356">
        <v>30</v>
      </c>
      <c r="N60" s="357">
        <f>J60/D60</f>
        <v>30</v>
      </c>
      <c r="O60" s="329">
        <v>0</v>
      </c>
      <c r="P60" s="329">
        <v>41</v>
      </c>
      <c r="Q60" s="358">
        <v>59</v>
      </c>
      <c r="R60" s="147"/>
    </row>
    <row r="61" spans="1:18" s="43" customFormat="1">
      <c r="A61" s="14">
        <v>3</v>
      </c>
      <c r="B61" s="581" t="s">
        <v>92</v>
      </c>
      <c r="C61" s="327">
        <v>2</v>
      </c>
      <c r="D61" s="357">
        <v>3</v>
      </c>
      <c r="E61" s="270">
        <v>1.5</v>
      </c>
      <c r="F61" s="271">
        <f t="shared" si="5"/>
        <v>1.5</v>
      </c>
      <c r="G61" s="329"/>
      <c r="H61" s="329" t="s">
        <v>184</v>
      </c>
      <c r="I61" s="358" t="s">
        <v>20</v>
      </c>
      <c r="J61" s="359">
        <v>90</v>
      </c>
      <c r="K61" s="329">
        <v>15</v>
      </c>
      <c r="L61" s="329">
        <v>30</v>
      </c>
      <c r="M61" s="330">
        <v>45</v>
      </c>
      <c r="N61" s="357">
        <f t="shared" ref="N61:N64" si="6">J61/D61</f>
        <v>30</v>
      </c>
      <c r="O61" s="329">
        <v>64</v>
      </c>
      <c r="P61" s="329">
        <v>36</v>
      </c>
      <c r="Q61" s="358">
        <v>0</v>
      </c>
      <c r="R61" s="196"/>
    </row>
    <row r="62" spans="1:18" s="43" customFormat="1">
      <c r="A62" s="14">
        <v>4</v>
      </c>
      <c r="B62" s="581" t="s">
        <v>73</v>
      </c>
      <c r="C62" s="327">
        <v>2</v>
      </c>
      <c r="D62" s="360">
        <v>2</v>
      </c>
      <c r="E62" s="270">
        <v>1.5</v>
      </c>
      <c r="F62" s="271">
        <f t="shared" si="5"/>
        <v>0.5</v>
      </c>
      <c r="G62" s="329"/>
      <c r="H62" s="329" t="s">
        <v>184</v>
      </c>
      <c r="I62" s="358" t="s">
        <v>20</v>
      </c>
      <c r="J62" s="359">
        <v>60</v>
      </c>
      <c r="K62" s="329">
        <v>15</v>
      </c>
      <c r="L62" s="329">
        <v>30</v>
      </c>
      <c r="M62" s="330">
        <v>15</v>
      </c>
      <c r="N62" s="357">
        <f t="shared" si="6"/>
        <v>30</v>
      </c>
      <c r="O62" s="329">
        <v>62</v>
      </c>
      <c r="P62" s="329">
        <v>38</v>
      </c>
      <c r="Q62" s="358">
        <v>0</v>
      </c>
      <c r="R62" s="147"/>
    </row>
    <row r="63" spans="1:18" s="43" customFormat="1">
      <c r="A63" s="14">
        <v>5</v>
      </c>
      <c r="B63" s="581" t="s">
        <v>74</v>
      </c>
      <c r="C63" s="361">
        <v>2</v>
      </c>
      <c r="D63" s="362">
        <v>3</v>
      </c>
      <c r="E63" s="363">
        <v>2.2000000000000002</v>
      </c>
      <c r="F63" s="271">
        <f t="shared" si="5"/>
        <v>0.77777777777777779</v>
      </c>
      <c r="G63" s="292"/>
      <c r="H63" s="292" t="s">
        <v>183</v>
      </c>
      <c r="I63" s="364" t="s">
        <v>20</v>
      </c>
      <c r="J63" s="365">
        <v>81</v>
      </c>
      <c r="K63" s="292">
        <v>15</v>
      </c>
      <c r="L63" s="292">
        <v>45</v>
      </c>
      <c r="M63" s="291">
        <v>21</v>
      </c>
      <c r="N63" s="357">
        <f t="shared" si="6"/>
        <v>27</v>
      </c>
      <c r="O63" s="329">
        <v>73</v>
      </c>
      <c r="P63" s="329">
        <v>27</v>
      </c>
      <c r="Q63" s="358">
        <v>0</v>
      </c>
      <c r="R63" s="147"/>
    </row>
    <row r="64" spans="1:18" s="43" customFormat="1">
      <c r="A64" s="14">
        <v>6</v>
      </c>
      <c r="B64" s="581" t="s">
        <v>75</v>
      </c>
      <c r="C64" s="327">
        <v>2</v>
      </c>
      <c r="D64" s="357">
        <v>2.7</v>
      </c>
      <c r="E64" s="270">
        <v>1.6</v>
      </c>
      <c r="F64" s="271">
        <f t="shared" si="5"/>
        <v>1.1013157894736842</v>
      </c>
      <c r="G64" s="329"/>
      <c r="H64" s="329" t="s">
        <v>184</v>
      </c>
      <c r="I64" s="358" t="s">
        <v>20</v>
      </c>
      <c r="J64" s="359">
        <v>76</v>
      </c>
      <c r="K64" s="329">
        <v>15</v>
      </c>
      <c r="L64" s="329">
        <v>30</v>
      </c>
      <c r="M64" s="330">
        <v>31</v>
      </c>
      <c r="N64" s="357">
        <f t="shared" si="6"/>
        <v>28.148148148148145</v>
      </c>
      <c r="O64" s="329">
        <v>64</v>
      </c>
      <c r="P64" s="329">
        <v>36</v>
      </c>
      <c r="Q64" s="358">
        <v>0</v>
      </c>
      <c r="R64" s="147"/>
    </row>
    <row r="65" spans="1:18" s="43" customFormat="1" ht="13.5" thickBot="1">
      <c r="A65" s="147">
        <v>7</v>
      </c>
      <c r="B65" s="581" t="s">
        <v>133</v>
      </c>
      <c r="C65" s="366">
        <v>5</v>
      </c>
      <c r="D65" s="367">
        <v>3</v>
      </c>
      <c r="E65" s="368">
        <v>1.5</v>
      </c>
      <c r="F65" s="271">
        <f t="shared" si="5"/>
        <v>1.5</v>
      </c>
      <c r="G65" s="369"/>
      <c r="H65" s="369" t="s">
        <v>183</v>
      </c>
      <c r="I65" s="370" t="s">
        <v>20</v>
      </c>
      <c r="J65" s="371">
        <v>90</v>
      </c>
      <c r="K65" s="369">
        <v>15</v>
      </c>
      <c r="L65" s="369">
        <v>30</v>
      </c>
      <c r="M65" s="372">
        <v>45</v>
      </c>
      <c r="N65" s="334">
        <f>J65/D65</f>
        <v>30</v>
      </c>
      <c r="O65" s="332">
        <v>0</v>
      </c>
      <c r="P65" s="332">
        <v>100</v>
      </c>
      <c r="Q65" s="335">
        <v>0</v>
      </c>
      <c r="R65" s="196"/>
    </row>
    <row r="66" spans="1:18" s="43" customFormat="1" ht="13.5" thickBot="1">
      <c r="A66" s="36"/>
      <c r="B66" s="443" t="s">
        <v>52</v>
      </c>
      <c r="C66" s="213">
        <v>2</v>
      </c>
      <c r="D66" s="297">
        <f>SUM(D59:D65)</f>
        <v>19.2</v>
      </c>
      <c r="E66" s="298">
        <f>SUM(E59:E65)</f>
        <v>11.700000000000001</v>
      </c>
      <c r="F66" s="299">
        <f>SUM(F59:F65)</f>
        <v>7.4529572036150986</v>
      </c>
      <c r="G66" s="300"/>
      <c r="H66" s="300" t="s">
        <v>44</v>
      </c>
      <c r="I66" s="301" t="s">
        <v>44</v>
      </c>
      <c r="J66" s="236">
        <f>SUM(J59:J65)</f>
        <v>545</v>
      </c>
      <c r="K66" s="300">
        <f>SUM(K59:K65)</f>
        <v>105</v>
      </c>
      <c r="L66" s="300">
        <f>SUM(L59:L65)</f>
        <v>225</v>
      </c>
      <c r="M66" s="302">
        <f>SUM(M59:M65)</f>
        <v>214</v>
      </c>
      <c r="N66" s="236"/>
      <c r="O66" s="300"/>
      <c r="P66" s="300"/>
      <c r="Q66" s="301"/>
      <c r="R66" s="147"/>
    </row>
    <row r="67" spans="1:18" s="43" customFormat="1">
      <c r="A67" s="32"/>
      <c r="B67" s="557" t="s">
        <v>53</v>
      </c>
      <c r="C67" s="303">
        <v>2</v>
      </c>
      <c r="D67" s="304"/>
      <c r="E67" s="260"/>
      <c r="F67" s="261"/>
      <c r="G67" s="305"/>
      <c r="H67" s="306" t="s">
        <v>44</v>
      </c>
      <c r="I67" s="307" t="s">
        <v>44</v>
      </c>
      <c r="J67" s="308"/>
      <c r="K67" s="305"/>
      <c r="L67" s="305"/>
      <c r="M67" s="308"/>
      <c r="N67" s="309"/>
      <c r="O67" s="306"/>
      <c r="P67" s="306"/>
      <c r="Q67" s="307"/>
      <c r="R67" s="147"/>
    </row>
    <row r="68" spans="1:18" s="43" customFormat="1" ht="13.5" thickBot="1">
      <c r="A68" s="45"/>
      <c r="B68" s="558" t="s">
        <v>54</v>
      </c>
      <c r="C68" s="287">
        <v>2</v>
      </c>
      <c r="D68" s="288"/>
      <c r="E68" s="262"/>
      <c r="F68" s="263"/>
      <c r="G68" s="289"/>
      <c r="H68" s="219" t="s">
        <v>44</v>
      </c>
      <c r="I68" s="227" t="s">
        <v>44</v>
      </c>
      <c r="J68" s="293"/>
      <c r="K68" s="289"/>
      <c r="L68" s="289"/>
      <c r="M68" s="293"/>
      <c r="N68" s="310"/>
      <c r="O68" s="295"/>
      <c r="P68" s="295"/>
      <c r="Q68" s="296"/>
      <c r="R68" s="147"/>
    </row>
    <row r="69" spans="1:18" s="43" customFormat="1" ht="13.5" thickBot="1">
      <c r="A69" s="94" t="s">
        <v>42</v>
      </c>
      <c r="B69" s="259" t="s">
        <v>13</v>
      </c>
      <c r="C69" s="259"/>
      <c r="D69" s="373"/>
      <c r="E69" s="373"/>
      <c r="F69" s="373"/>
      <c r="G69" s="374"/>
      <c r="H69" s="374"/>
      <c r="I69" s="374"/>
      <c r="J69" s="374"/>
      <c r="K69" s="374"/>
      <c r="L69" s="374"/>
      <c r="M69" s="487"/>
      <c r="N69" s="487"/>
      <c r="O69" s="487"/>
      <c r="P69" s="487"/>
      <c r="Q69" s="488"/>
      <c r="R69" s="5"/>
    </row>
    <row r="70" spans="1:18" s="43" customFormat="1">
      <c r="A70" s="203">
        <v>1</v>
      </c>
      <c r="B70" s="582" t="s">
        <v>22</v>
      </c>
      <c r="C70" s="375">
        <v>2</v>
      </c>
      <c r="D70" s="304">
        <v>0.3</v>
      </c>
      <c r="E70" s="260">
        <v>0.3</v>
      </c>
      <c r="F70" s="261"/>
      <c r="G70" s="305"/>
      <c r="H70" s="305" t="s">
        <v>184</v>
      </c>
      <c r="I70" s="312" t="s">
        <v>20</v>
      </c>
      <c r="J70" s="303">
        <v>2</v>
      </c>
      <c r="K70" s="305">
        <v>2</v>
      </c>
      <c r="L70" s="305"/>
      <c r="M70" s="308"/>
      <c r="N70" s="309"/>
      <c r="O70" s="306">
        <v>46</v>
      </c>
      <c r="P70" s="306">
        <v>54</v>
      </c>
      <c r="Q70" s="307">
        <v>0</v>
      </c>
      <c r="R70" s="147"/>
    </row>
    <row r="71" spans="1:18" s="43" customFormat="1">
      <c r="A71" s="15">
        <v>2</v>
      </c>
      <c r="B71" s="583" t="s">
        <v>51</v>
      </c>
      <c r="C71" s="327">
        <v>2</v>
      </c>
      <c r="D71" s="357">
        <v>0.5</v>
      </c>
      <c r="E71" s="328">
        <v>0.5</v>
      </c>
      <c r="F71" s="270"/>
      <c r="G71" s="329"/>
      <c r="H71" s="329" t="s">
        <v>184</v>
      </c>
      <c r="I71" s="358" t="s">
        <v>20</v>
      </c>
      <c r="J71" s="376">
        <v>4</v>
      </c>
      <c r="K71" s="329">
        <v>4</v>
      </c>
      <c r="L71" s="329"/>
      <c r="M71" s="330"/>
      <c r="N71" s="359"/>
      <c r="O71" s="329">
        <v>56</v>
      </c>
      <c r="P71" s="329">
        <v>44</v>
      </c>
      <c r="Q71" s="358">
        <v>0</v>
      </c>
      <c r="R71" s="196"/>
    </row>
    <row r="72" spans="1:18" s="43" customFormat="1" ht="13.5" thickBot="1">
      <c r="A72" s="31"/>
      <c r="B72" s="584" t="s">
        <v>187</v>
      </c>
      <c r="C72" s="321">
        <v>2</v>
      </c>
      <c r="D72" s="294">
        <v>6</v>
      </c>
      <c r="E72" s="377">
        <v>3.6</v>
      </c>
      <c r="F72" s="218">
        <v>2.4</v>
      </c>
      <c r="G72" s="215"/>
      <c r="H72" s="219" t="s">
        <v>184</v>
      </c>
      <c r="I72" s="227" t="s">
        <v>26</v>
      </c>
      <c r="J72" s="378">
        <v>150</v>
      </c>
      <c r="K72" s="215">
        <v>45</v>
      </c>
      <c r="L72" s="219">
        <v>45</v>
      </c>
      <c r="M72" s="247">
        <v>60</v>
      </c>
      <c r="N72" s="294">
        <f>J72/D72</f>
        <v>25</v>
      </c>
      <c r="O72" s="295">
        <v>50</v>
      </c>
      <c r="P72" s="295">
        <v>50</v>
      </c>
      <c r="Q72" s="296">
        <v>0</v>
      </c>
      <c r="R72" s="147"/>
    </row>
    <row r="73" spans="1:18" ht="13.5" thickBot="1">
      <c r="A73" s="471" t="s">
        <v>186</v>
      </c>
      <c r="B73" s="472"/>
      <c r="C73" s="379"/>
      <c r="D73" s="380">
        <f>SUM(D70:D72,D66,D55)</f>
        <v>30</v>
      </c>
      <c r="E73" s="297">
        <f t="shared" ref="E73:F73" si="7">SUM(E70:E72,E66,E55)</f>
        <v>18.100000000000001</v>
      </c>
      <c r="F73" s="299">
        <f t="shared" si="7"/>
        <v>11.852957203615098</v>
      </c>
      <c r="G73" s="302"/>
      <c r="H73" s="300"/>
      <c r="I73" s="302"/>
      <c r="J73" s="381">
        <f>SUM(J70:J72,J66,J55)</f>
        <v>761</v>
      </c>
      <c r="K73" s="382">
        <f t="shared" ref="K73:M73" si="8">SUM(K70:K72,K66,K55)</f>
        <v>186</v>
      </c>
      <c r="L73" s="382">
        <f t="shared" si="8"/>
        <v>300</v>
      </c>
      <c r="M73" s="383">
        <f t="shared" si="8"/>
        <v>274</v>
      </c>
      <c r="N73" s="381"/>
      <c r="O73" s="382"/>
      <c r="P73" s="382"/>
      <c r="Q73" s="384"/>
      <c r="R73" s="197"/>
    </row>
    <row r="74" spans="1:18">
      <c r="A74" s="54"/>
      <c r="B74" s="546"/>
      <c r="C74" s="37"/>
      <c r="D74" s="142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</row>
    <row r="75" spans="1:18" ht="13.5" thickBot="1">
      <c r="A75" s="106"/>
      <c r="B75" s="547"/>
      <c r="C75" s="78"/>
      <c r="D75" s="150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</row>
    <row r="76" spans="1:18" ht="13.5" thickBot="1">
      <c r="A76" s="473" t="s">
        <v>60</v>
      </c>
      <c r="B76" s="474"/>
      <c r="C76" s="77" t="s">
        <v>44</v>
      </c>
      <c r="D76" s="220">
        <f>SUM(D73,D49)</f>
        <v>60</v>
      </c>
      <c r="E76" s="175">
        <f t="shared" ref="E76:F76" si="9">SUM(E73,E49)</f>
        <v>36.799999999999997</v>
      </c>
      <c r="F76" s="175">
        <f t="shared" si="9"/>
        <v>23.152957203615099</v>
      </c>
      <c r="G76" s="88"/>
      <c r="H76" s="75"/>
      <c r="I76" s="76"/>
      <c r="J76" s="221">
        <f>SUM(J73,J49)</f>
        <v>1564</v>
      </c>
      <c r="K76" s="176">
        <f t="shared" ref="K76:M76" si="10">SUM(K73,K49)</f>
        <v>419</v>
      </c>
      <c r="L76" s="176">
        <f t="shared" si="10"/>
        <v>555</v>
      </c>
      <c r="M76" s="200">
        <f t="shared" si="10"/>
        <v>579</v>
      </c>
      <c r="N76" s="204"/>
      <c r="O76" s="176"/>
      <c r="P76" s="176"/>
      <c r="Q76" s="177"/>
      <c r="R76" s="197"/>
    </row>
    <row r="77" spans="1:18">
      <c r="A77" s="43"/>
      <c r="B77" s="548"/>
      <c r="C77" s="107"/>
      <c r="D77" s="107"/>
      <c r="E77" s="107"/>
      <c r="F77" s="107"/>
      <c r="G77" s="107"/>
      <c r="H77" s="107"/>
      <c r="I77" s="107"/>
      <c r="J77" s="211"/>
      <c r="K77" s="5"/>
      <c r="L77" s="5"/>
      <c r="M77" s="5"/>
      <c r="N77" s="5"/>
      <c r="O77" s="5"/>
      <c r="P77" s="5"/>
      <c r="Q77" s="5"/>
      <c r="R77" s="5"/>
    </row>
    <row r="78" spans="1:18">
      <c r="A78" s="4"/>
      <c r="B78" s="549" t="s">
        <v>48</v>
      </c>
      <c r="C78" s="4"/>
      <c r="D78" s="4"/>
      <c r="E78" s="4"/>
      <c r="F78" s="4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>
      <c r="A79" s="4"/>
      <c r="B79" s="549" t="s">
        <v>49</v>
      </c>
      <c r="C79" s="4"/>
      <c r="D79" s="4"/>
      <c r="E79" s="4"/>
      <c r="F79" s="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>
      <c r="A80" s="4"/>
      <c r="B80" s="549"/>
      <c r="C80" s="4"/>
      <c r="D80" s="4"/>
      <c r="E80" s="4"/>
      <c r="F80" s="4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>
      <c r="A81" s="4"/>
      <c r="B81" s="549"/>
      <c r="C81" s="4"/>
      <c r="D81" s="4"/>
      <c r="E81" s="4"/>
      <c r="F81" s="4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3.5" thickBot="1"/>
    <row r="83" spans="1:18" s="43" customFormat="1" ht="13.5" thickBot="1">
      <c r="A83" s="94"/>
      <c r="B83" s="259" t="s">
        <v>76</v>
      </c>
      <c r="C83" s="80"/>
      <c r="D83" s="46"/>
      <c r="E83" s="46"/>
      <c r="F83" s="46"/>
      <c r="G83" s="46"/>
      <c r="H83" s="46"/>
      <c r="I83" s="46"/>
      <c r="J83" s="46"/>
      <c r="K83" s="46"/>
      <c r="L83" s="46"/>
      <c r="M83" s="489"/>
      <c r="N83" s="489"/>
      <c r="O83" s="489"/>
      <c r="P83" s="489"/>
      <c r="Q83" s="490"/>
      <c r="R83" s="5"/>
    </row>
    <row r="84" spans="1:18" s="43" customFormat="1">
      <c r="A84" s="118">
        <v>1</v>
      </c>
      <c r="B84" s="550" t="s">
        <v>78</v>
      </c>
      <c r="C84" s="115">
        <v>1</v>
      </c>
      <c r="D84" s="60"/>
      <c r="E84" s="98"/>
      <c r="F84" s="129"/>
      <c r="G84" s="83"/>
      <c r="H84" s="89" t="s">
        <v>184</v>
      </c>
      <c r="I84" s="125" t="s">
        <v>26</v>
      </c>
      <c r="J84" s="60"/>
      <c r="K84" s="98"/>
      <c r="L84" s="98"/>
      <c r="M84" s="147"/>
      <c r="N84" s="158"/>
      <c r="O84" s="95"/>
      <c r="P84" s="95"/>
      <c r="Q84" s="48"/>
      <c r="R84" s="147"/>
    </row>
    <row r="85" spans="1:18" s="43" customFormat="1">
      <c r="A85" s="60">
        <v>2</v>
      </c>
      <c r="B85" s="551" t="s">
        <v>79</v>
      </c>
      <c r="C85" s="60">
        <v>1</v>
      </c>
      <c r="D85" s="144">
        <v>2</v>
      </c>
      <c r="E85" s="135">
        <v>1.2</v>
      </c>
      <c r="F85" s="155">
        <v>0.8</v>
      </c>
      <c r="G85" s="127"/>
      <c r="H85" s="14" t="s">
        <v>184</v>
      </c>
      <c r="I85" s="53" t="s">
        <v>26</v>
      </c>
      <c r="J85" s="60">
        <v>50</v>
      </c>
      <c r="K85" s="98"/>
      <c r="L85" s="98">
        <v>30</v>
      </c>
      <c r="M85" s="147">
        <v>20</v>
      </c>
      <c r="N85" s="137">
        <f>J85/D85</f>
        <v>25</v>
      </c>
      <c r="O85" s="14">
        <v>0</v>
      </c>
      <c r="P85" s="14">
        <v>47</v>
      </c>
      <c r="Q85" s="16">
        <v>53</v>
      </c>
      <c r="R85" s="147"/>
    </row>
    <row r="86" spans="1:18" s="43" customFormat="1">
      <c r="A86" s="14">
        <v>3</v>
      </c>
      <c r="B86" s="552" t="s">
        <v>80</v>
      </c>
      <c r="C86" s="117">
        <v>1</v>
      </c>
      <c r="D86" s="144">
        <v>2</v>
      </c>
      <c r="E86" s="135">
        <v>1.2</v>
      </c>
      <c r="F86" s="155">
        <v>0.8</v>
      </c>
      <c r="G86" s="127"/>
      <c r="H86" s="14" t="s">
        <v>184</v>
      </c>
      <c r="I86" s="53" t="s">
        <v>26</v>
      </c>
      <c r="J86" s="60">
        <v>50</v>
      </c>
      <c r="K86" s="98"/>
      <c r="L86" s="98">
        <v>30</v>
      </c>
      <c r="M86" s="147">
        <v>20</v>
      </c>
      <c r="N86" s="137">
        <f>J86/D86</f>
        <v>25</v>
      </c>
      <c r="O86" s="14">
        <v>0</v>
      </c>
      <c r="P86" s="14">
        <v>47</v>
      </c>
      <c r="Q86" s="16">
        <v>53</v>
      </c>
      <c r="R86" s="147"/>
    </row>
    <row r="87" spans="1:18" s="43" customFormat="1">
      <c r="A87" s="14">
        <v>4</v>
      </c>
      <c r="B87" s="552" t="s">
        <v>81</v>
      </c>
      <c r="C87" s="117">
        <v>1</v>
      </c>
      <c r="D87" s="144">
        <v>2</v>
      </c>
      <c r="E87" s="135">
        <v>1.2</v>
      </c>
      <c r="F87" s="155">
        <v>0.8</v>
      </c>
      <c r="G87" s="127"/>
      <c r="H87" s="14" t="s">
        <v>184</v>
      </c>
      <c r="I87" s="53" t="s">
        <v>26</v>
      </c>
      <c r="J87" s="60">
        <v>50</v>
      </c>
      <c r="K87" s="98"/>
      <c r="L87" s="98">
        <v>30</v>
      </c>
      <c r="M87" s="147">
        <v>20</v>
      </c>
      <c r="N87" s="137">
        <f>J87/D87</f>
        <v>25</v>
      </c>
      <c r="O87" s="14">
        <v>0</v>
      </c>
      <c r="P87" s="14">
        <v>47</v>
      </c>
      <c r="Q87" s="16">
        <v>53</v>
      </c>
      <c r="R87" s="147"/>
    </row>
    <row r="88" spans="1:18" s="43" customFormat="1" ht="13.5" thickBot="1">
      <c r="A88" s="14">
        <v>5</v>
      </c>
      <c r="B88" s="552" t="s">
        <v>82</v>
      </c>
      <c r="C88" s="117">
        <v>1</v>
      </c>
      <c r="D88" s="141"/>
      <c r="E88" s="82"/>
      <c r="F88" s="156"/>
      <c r="G88" s="123"/>
      <c r="H88" s="96" t="s">
        <v>184</v>
      </c>
      <c r="I88" s="97" t="s">
        <v>26</v>
      </c>
      <c r="J88" s="108"/>
      <c r="K88" s="82"/>
      <c r="L88" s="82"/>
      <c r="M88" s="78"/>
      <c r="N88" s="120"/>
      <c r="O88" s="96"/>
      <c r="P88" s="96"/>
      <c r="Q88" s="104"/>
      <c r="R88" s="147"/>
    </row>
    <row r="89" spans="1:18" s="43" customFormat="1" ht="13.5" thickBot="1">
      <c r="A89" s="36"/>
      <c r="B89" s="444" t="s">
        <v>52</v>
      </c>
      <c r="C89" s="90">
        <v>1</v>
      </c>
      <c r="D89" s="152">
        <v>6</v>
      </c>
      <c r="E89" s="153">
        <v>3.6</v>
      </c>
      <c r="F89" s="154">
        <v>2.4</v>
      </c>
      <c r="G89" s="82"/>
      <c r="H89" s="82" t="s">
        <v>44</v>
      </c>
      <c r="I89" s="105" t="s">
        <v>44</v>
      </c>
      <c r="J89" s="82">
        <f>SUM(J84:J88)</f>
        <v>150</v>
      </c>
      <c r="K89" s="82"/>
      <c r="L89" s="82">
        <f>SUM(L84:L88)</f>
        <v>90</v>
      </c>
      <c r="M89" s="82">
        <f>SUM(M84:M88)</f>
        <v>60</v>
      </c>
      <c r="N89" s="87"/>
      <c r="O89" s="75"/>
      <c r="P89" s="75"/>
      <c r="Q89" s="76"/>
      <c r="R89" s="147"/>
    </row>
    <row r="90" spans="1:18" s="43" customFormat="1" ht="13.5" thickBot="1">
      <c r="A90" s="41"/>
      <c r="B90" s="553" t="s">
        <v>53</v>
      </c>
      <c r="C90" s="60">
        <v>1</v>
      </c>
      <c r="D90" s="100"/>
      <c r="E90" s="101"/>
      <c r="F90" s="98"/>
      <c r="G90" s="98"/>
      <c r="H90" s="81" t="s">
        <v>44</v>
      </c>
      <c r="I90" s="102" t="s">
        <v>44</v>
      </c>
      <c r="J90" s="124"/>
      <c r="K90" s="98"/>
      <c r="L90" s="98"/>
      <c r="M90" s="146"/>
      <c r="N90" s="87"/>
      <c r="O90" s="75"/>
      <c r="P90" s="75"/>
      <c r="Q90" s="76"/>
      <c r="R90" s="147"/>
    </row>
    <row r="91" spans="1:18" s="43" customFormat="1" ht="13.5" thickBot="1">
      <c r="A91" s="36"/>
      <c r="B91" s="554" t="s">
        <v>54</v>
      </c>
      <c r="C91" s="90">
        <v>1</v>
      </c>
      <c r="D91" s="138">
        <v>6</v>
      </c>
      <c r="E91" s="131">
        <v>3.6</v>
      </c>
      <c r="F91" s="133">
        <v>2.4</v>
      </c>
      <c r="G91" s="75"/>
      <c r="H91" s="75" t="s">
        <v>44</v>
      </c>
      <c r="I91" s="76" t="s">
        <v>44</v>
      </c>
      <c r="J91" s="88">
        <v>150</v>
      </c>
      <c r="K91" s="75"/>
      <c r="L91" s="75">
        <v>90</v>
      </c>
      <c r="M91" s="88">
        <v>60</v>
      </c>
      <c r="N91" s="87"/>
      <c r="O91" s="75"/>
      <c r="P91" s="75"/>
      <c r="Q91" s="76"/>
      <c r="R91" s="147"/>
    </row>
    <row r="92" spans="1:18"/>
    <row r="93" spans="1:18"/>
    <row r="94" spans="1:18" ht="13.5" thickBot="1"/>
    <row r="95" spans="1:18" s="43" customFormat="1" ht="13.5" thickBot="1">
      <c r="A95" s="94"/>
      <c r="B95" s="259" t="s">
        <v>77</v>
      </c>
      <c r="C95" s="80"/>
      <c r="D95" s="46"/>
      <c r="E95" s="46"/>
      <c r="F95" s="46"/>
      <c r="G95" s="46"/>
      <c r="H95" s="46"/>
      <c r="I95" s="46"/>
      <c r="J95" s="46"/>
      <c r="K95" s="46"/>
      <c r="L95" s="46"/>
      <c r="M95" s="489"/>
      <c r="N95" s="489"/>
      <c r="O95" s="489"/>
      <c r="P95" s="489"/>
      <c r="Q95" s="490"/>
      <c r="R95" s="5"/>
    </row>
    <row r="96" spans="1:18" s="43" customFormat="1">
      <c r="A96" s="118">
        <v>1</v>
      </c>
      <c r="B96" s="550" t="s">
        <v>83</v>
      </c>
      <c r="C96" s="115">
        <v>2</v>
      </c>
      <c r="D96" s="100"/>
      <c r="E96" s="98"/>
      <c r="F96" s="103"/>
      <c r="G96" s="40"/>
      <c r="H96" s="33"/>
      <c r="I96" s="35"/>
      <c r="J96" s="60"/>
      <c r="K96" s="98"/>
      <c r="L96" s="98"/>
      <c r="M96" s="147"/>
      <c r="N96" s="158"/>
      <c r="O96" s="95"/>
      <c r="P96" s="95"/>
      <c r="Q96" s="48"/>
      <c r="R96" s="147"/>
    </row>
    <row r="97" spans="1:18" s="43" customFormat="1">
      <c r="A97" s="60">
        <v>2</v>
      </c>
      <c r="B97" s="551" t="s">
        <v>84</v>
      </c>
      <c r="C97" s="60">
        <v>2</v>
      </c>
      <c r="D97" s="140">
        <v>2</v>
      </c>
      <c r="E97" s="135">
        <v>1.2</v>
      </c>
      <c r="F97" s="157">
        <v>0.8</v>
      </c>
      <c r="G97" s="38"/>
      <c r="H97" s="12"/>
      <c r="I97" s="28"/>
      <c r="J97" s="60">
        <v>50</v>
      </c>
      <c r="K97" s="98">
        <v>15</v>
      </c>
      <c r="L97" s="98">
        <v>15</v>
      </c>
      <c r="M97" s="147">
        <v>20</v>
      </c>
      <c r="N97" s="137">
        <f>J97/D97</f>
        <v>25</v>
      </c>
      <c r="O97" s="14">
        <v>50</v>
      </c>
      <c r="P97" s="14">
        <v>50</v>
      </c>
      <c r="Q97" s="16">
        <v>0</v>
      </c>
      <c r="R97" s="147"/>
    </row>
    <row r="98" spans="1:18" s="43" customFormat="1">
      <c r="A98" s="14">
        <v>3</v>
      </c>
      <c r="B98" s="552" t="s">
        <v>85</v>
      </c>
      <c r="C98" s="117">
        <v>2</v>
      </c>
      <c r="D98" s="140">
        <v>2</v>
      </c>
      <c r="E98" s="135">
        <v>1.2</v>
      </c>
      <c r="F98" s="157">
        <v>0.8</v>
      </c>
      <c r="G98" s="19"/>
      <c r="H98" s="11"/>
      <c r="I98" s="23"/>
      <c r="J98" s="60">
        <v>50</v>
      </c>
      <c r="K98" s="98">
        <v>15</v>
      </c>
      <c r="L98" s="98">
        <v>15</v>
      </c>
      <c r="M98" s="147">
        <v>20</v>
      </c>
      <c r="N98" s="137">
        <f>J98/D98</f>
        <v>25</v>
      </c>
      <c r="O98" s="14">
        <v>50</v>
      </c>
      <c r="P98" s="14">
        <v>50</v>
      </c>
      <c r="Q98" s="16">
        <v>0</v>
      </c>
      <c r="R98" s="147"/>
    </row>
    <row r="99" spans="1:18" s="43" customFormat="1">
      <c r="A99" s="14">
        <v>4</v>
      </c>
      <c r="B99" s="552" t="s">
        <v>86</v>
      </c>
      <c r="C99" s="117">
        <v>2</v>
      </c>
      <c r="D99" s="140">
        <v>2</v>
      </c>
      <c r="E99" s="135">
        <v>1.2</v>
      </c>
      <c r="F99" s="157">
        <v>0.8</v>
      </c>
      <c r="G99" s="19"/>
      <c r="H99" s="11"/>
      <c r="I99" s="23"/>
      <c r="J99" s="60">
        <v>50</v>
      </c>
      <c r="K99" s="98">
        <v>15</v>
      </c>
      <c r="L99" s="98">
        <v>15</v>
      </c>
      <c r="M99" s="147">
        <v>20</v>
      </c>
      <c r="N99" s="137">
        <f>J99/D99</f>
        <v>25</v>
      </c>
      <c r="O99" s="14">
        <v>50</v>
      </c>
      <c r="P99" s="14">
        <v>50</v>
      </c>
      <c r="Q99" s="16">
        <v>0</v>
      </c>
      <c r="R99" s="147"/>
    </row>
    <row r="100" spans="1:18" s="43" customFormat="1" ht="13.5" thickBot="1">
      <c r="A100" s="14">
        <v>5</v>
      </c>
      <c r="B100" s="552" t="s">
        <v>87</v>
      </c>
      <c r="C100" s="117">
        <v>2</v>
      </c>
      <c r="D100" s="151"/>
      <c r="E100" s="109"/>
      <c r="F100" s="105"/>
      <c r="G100" s="19"/>
      <c r="H100" s="11"/>
      <c r="I100" s="23"/>
      <c r="J100" s="108"/>
      <c r="K100" s="82"/>
      <c r="L100" s="82"/>
      <c r="M100" s="78"/>
      <c r="N100" s="120"/>
      <c r="O100" s="96"/>
      <c r="P100" s="96"/>
      <c r="Q100" s="104"/>
      <c r="R100" s="147"/>
    </row>
    <row r="101" spans="1:18" s="43" customFormat="1" ht="13.5" thickBot="1">
      <c r="A101" s="36"/>
      <c r="B101" s="444" t="s">
        <v>52</v>
      </c>
      <c r="C101" s="90">
        <v>2</v>
      </c>
      <c r="D101" s="152">
        <v>6</v>
      </c>
      <c r="E101" s="153">
        <v>3.6</v>
      </c>
      <c r="F101" s="154">
        <v>2.4</v>
      </c>
      <c r="G101" s="75"/>
      <c r="H101" s="75" t="s">
        <v>44</v>
      </c>
      <c r="I101" s="76" t="s">
        <v>44</v>
      </c>
      <c r="J101" s="109">
        <f>SUM(J96:J100)</f>
        <v>150</v>
      </c>
      <c r="K101" s="82">
        <f>SUM(K96:K100)</f>
        <v>45</v>
      </c>
      <c r="L101" s="82">
        <f>SUM(L96:L100)</f>
        <v>45</v>
      </c>
      <c r="M101" s="109">
        <f>SUM(M96:M100)</f>
        <v>60</v>
      </c>
      <c r="N101" s="87"/>
      <c r="O101" s="75"/>
      <c r="P101" s="75"/>
      <c r="Q101" s="76"/>
      <c r="R101" s="147"/>
    </row>
    <row r="102" spans="1:18" s="43" customFormat="1" ht="13.5" thickBot="1">
      <c r="A102" s="41"/>
      <c r="B102" s="553" t="s">
        <v>53</v>
      </c>
      <c r="C102" s="60">
        <v>2</v>
      </c>
      <c r="D102" s="100"/>
      <c r="E102" s="101"/>
      <c r="F102" s="98"/>
      <c r="G102" s="98"/>
      <c r="H102" s="81" t="s">
        <v>44</v>
      </c>
      <c r="I102" s="102" t="s">
        <v>44</v>
      </c>
      <c r="J102" s="124"/>
      <c r="K102" s="98"/>
      <c r="L102" s="98"/>
      <c r="M102" s="146"/>
      <c r="N102" s="87"/>
      <c r="O102" s="75"/>
      <c r="P102" s="75"/>
      <c r="Q102" s="76"/>
      <c r="R102" s="147"/>
    </row>
    <row r="103" spans="1:18" s="43" customFormat="1" ht="13.5" thickBot="1">
      <c r="A103" s="36"/>
      <c r="B103" s="554" t="s">
        <v>54</v>
      </c>
      <c r="C103" s="90">
        <v>2</v>
      </c>
      <c r="D103" s="138">
        <v>6</v>
      </c>
      <c r="E103" s="131">
        <v>3.6</v>
      </c>
      <c r="F103" s="133">
        <v>2.4</v>
      </c>
      <c r="G103" s="75"/>
      <c r="H103" s="75" t="s">
        <v>44</v>
      </c>
      <c r="I103" s="76" t="s">
        <v>44</v>
      </c>
      <c r="J103" s="88">
        <v>150</v>
      </c>
      <c r="K103" s="75">
        <v>45</v>
      </c>
      <c r="L103" s="75">
        <v>45</v>
      </c>
      <c r="M103" s="88">
        <v>60</v>
      </c>
      <c r="N103" s="87"/>
      <c r="O103" s="75"/>
      <c r="P103" s="75"/>
      <c r="Q103" s="76"/>
      <c r="R103" s="147"/>
    </row>
    <row r="104" spans="1:18"/>
    <row r="105" spans="1:18"/>
    <row r="106" spans="1:18" ht="13.5" thickBot="1">
      <c r="B106" s="519" t="s">
        <v>119</v>
      </c>
      <c r="G106" s="9"/>
    </row>
    <row r="107" spans="1:18">
      <c r="A107" s="49" t="s">
        <v>0</v>
      </c>
      <c r="B107" s="520"/>
      <c r="C107" s="55"/>
      <c r="D107" s="479" t="s">
        <v>37</v>
      </c>
      <c r="E107" s="480"/>
      <c r="F107" s="480"/>
      <c r="G107" s="74" t="s">
        <v>25</v>
      </c>
      <c r="H107" s="2" t="s">
        <v>1</v>
      </c>
      <c r="I107" s="57" t="s">
        <v>30</v>
      </c>
      <c r="J107" s="475" t="s">
        <v>40</v>
      </c>
      <c r="K107" s="476"/>
      <c r="L107" s="476"/>
      <c r="M107" s="502"/>
      <c r="N107" s="491" t="s">
        <v>199</v>
      </c>
      <c r="O107" s="494" t="s">
        <v>200</v>
      </c>
      <c r="P107" s="494"/>
      <c r="Q107" s="495"/>
    </row>
    <row r="108" spans="1:18">
      <c r="A108" s="56"/>
      <c r="B108" s="521" t="s">
        <v>14</v>
      </c>
      <c r="C108" s="92" t="s">
        <v>28</v>
      </c>
      <c r="D108" s="60" t="s">
        <v>2</v>
      </c>
      <c r="E108" s="13" t="s">
        <v>34</v>
      </c>
      <c r="F108" s="63" t="s">
        <v>17</v>
      </c>
      <c r="G108" s="71" t="s">
        <v>38</v>
      </c>
      <c r="H108" s="6" t="s">
        <v>36</v>
      </c>
      <c r="I108" s="58" t="s">
        <v>31</v>
      </c>
      <c r="J108" s="86" t="s">
        <v>2</v>
      </c>
      <c r="K108" s="483" t="s">
        <v>41</v>
      </c>
      <c r="L108" s="483"/>
      <c r="M108" s="52" t="s">
        <v>39</v>
      </c>
      <c r="N108" s="492"/>
      <c r="O108" s="496"/>
      <c r="P108" s="496"/>
      <c r="Q108" s="497"/>
    </row>
    <row r="109" spans="1:18">
      <c r="A109" s="3"/>
      <c r="B109" s="521" t="s">
        <v>3</v>
      </c>
      <c r="C109" s="62"/>
      <c r="D109" s="41"/>
      <c r="E109" s="13" t="s">
        <v>15</v>
      </c>
      <c r="F109" s="29" t="s">
        <v>21</v>
      </c>
      <c r="G109" s="72" t="s">
        <v>46</v>
      </c>
      <c r="H109" s="6"/>
      <c r="I109" s="59" t="s">
        <v>32</v>
      </c>
      <c r="J109" s="68"/>
      <c r="K109" s="66" t="s">
        <v>16</v>
      </c>
      <c r="L109" s="85" t="s">
        <v>45</v>
      </c>
      <c r="M109" s="61"/>
      <c r="N109" s="492"/>
      <c r="O109" s="498" t="s">
        <v>201</v>
      </c>
      <c r="P109" s="498" t="s">
        <v>202</v>
      </c>
      <c r="Q109" s="500" t="s">
        <v>203</v>
      </c>
    </row>
    <row r="110" spans="1:18">
      <c r="A110" s="41"/>
      <c r="B110" s="521"/>
      <c r="C110" s="5"/>
      <c r="D110" s="41"/>
      <c r="E110" s="13" t="s">
        <v>29</v>
      </c>
      <c r="F110" s="50" t="s">
        <v>18</v>
      </c>
      <c r="G110" s="67" t="s">
        <v>47</v>
      </c>
      <c r="H110" s="5"/>
      <c r="I110" s="58" t="s">
        <v>33</v>
      </c>
      <c r="J110" s="69"/>
      <c r="K110" s="38"/>
      <c r="L110" s="73"/>
      <c r="M110" s="30"/>
      <c r="N110" s="492"/>
      <c r="O110" s="498"/>
      <c r="P110" s="498"/>
      <c r="Q110" s="500"/>
    </row>
    <row r="111" spans="1:18">
      <c r="A111" s="41"/>
      <c r="B111" s="522"/>
      <c r="C111" s="27"/>
      <c r="D111" s="41"/>
      <c r="E111" s="13" t="s">
        <v>35</v>
      </c>
      <c r="F111" s="50"/>
      <c r="G111" s="67" t="s">
        <v>19</v>
      </c>
      <c r="H111" s="7"/>
      <c r="I111" s="41" t="s">
        <v>50</v>
      </c>
      <c r="J111" s="20"/>
      <c r="K111" s="38"/>
      <c r="L111" s="12"/>
      <c r="M111" s="21"/>
      <c r="N111" s="492"/>
      <c r="O111" s="498"/>
      <c r="P111" s="498"/>
      <c r="Q111" s="500"/>
    </row>
    <row r="112" spans="1:18">
      <c r="A112" s="41"/>
      <c r="B112" s="522"/>
      <c r="C112" s="27"/>
      <c r="D112" s="41"/>
      <c r="E112" s="13"/>
      <c r="F112" s="50"/>
      <c r="G112" s="67"/>
      <c r="H112" s="7"/>
      <c r="I112" s="41"/>
      <c r="J112" s="20"/>
      <c r="K112" s="38"/>
      <c r="L112" s="12"/>
      <c r="M112" s="21"/>
      <c r="N112" s="492"/>
      <c r="O112" s="498"/>
      <c r="P112" s="498"/>
      <c r="Q112" s="500"/>
    </row>
    <row r="113" spans="1:17" ht="13.5" thickBot="1">
      <c r="A113" s="41"/>
      <c r="B113" s="522"/>
      <c r="C113" s="5"/>
      <c r="D113" s="41"/>
      <c r="E113" s="13"/>
      <c r="F113" s="50"/>
      <c r="G113" s="13"/>
      <c r="H113" s="5"/>
      <c r="I113" s="41"/>
      <c r="J113" s="20"/>
      <c r="K113" s="38"/>
      <c r="L113" s="12"/>
      <c r="M113" s="21"/>
      <c r="N113" s="503"/>
      <c r="O113" s="504"/>
      <c r="P113" s="504"/>
      <c r="Q113" s="505"/>
    </row>
    <row r="114" spans="1:17" ht="13.5" thickBot="1">
      <c r="A114" s="36"/>
      <c r="B114" s="259" t="s">
        <v>27</v>
      </c>
      <c r="C114" s="206"/>
      <c r="D114" s="46"/>
      <c r="E114" s="46"/>
      <c r="F114" s="46"/>
      <c r="G114" s="46"/>
      <c r="H114" s="46"/>
      <c r="I114" s="46"/>
      <c r="J114" s="46"/>
      <c r="K114" s="46"/>
      <c r="L114" s="46"/>
      <c r="M114" s="489"/>
      <c r="N114" s="489"/>
      <c r="O114" s="489"/>
      <c r="P114" s="489"/>
      <c r="Q114" s="490"/>
    </row>
    <row r="115" spans="1:17" ht="13.5" thickBot="1">
      <c r="A115" s="481" t="s">
        <v>89</v>
      </c>
      <c r="B115" s="484"/>
      <c r="C115" s="484"/>
      <c r="D115" s="484"/>
      <c r="E115" s="484"/>
      <c r="F115" s="484"/>
      <c r="G115" s="484"/>
      <c r="H115" s="484"/>
      <c r="I115" s="484"/>
      <c r="J115" s="484"/>
      <c r="K115" s="484"/>
      <c r="L115" s="484"/>
      <c r="M115" s="484"/>
      <c r="N115" s="484"/>
      <c r="O115" s="484"/>
      <c r="P115" s="484"/>
      <c r="Q115" s="482"/>
    </row>
    <row r="116" spans="1:17" ht="13.5" thickBot="1">
      <c r="A116" s="94" t="s">
        <v>9</v>
      </c>
      <c r="B116" s="259" t="s">
        <v>7</v>
      </c>
      <c r="C116" s="80"/>
      <c r="D116" s="46"/>
      <c r="E116" s="46"/>
      <c r="F116" s="46"/>
      <c r="G116" s="46"/>
      <c r="H116" s="46"/>
      <c r="I116" s="46"/>
      <c r="J116" s="46"/>
      <c r="K116" s="46"/>
      <c r="L116" s="46"/>
      <c r="M116" s="489"/>
      <c r="N116" s="489"/>
      <c r="O116" s="489"/>
      <c r="P116" s="489"/>
      <c r="Q116" s="490"/>
    </row>
    <row r="117" spans="1:17">
      <c r="A117" s="207">
        <v>1</v>
      </c>
      <c r="B117" s="523" t="s">
        <v>4</v>
      </c>
      <c r="C117" s="375">
        <v>3</v>
      </c>
      <c r="D117" s="304">
        <v>2</v>
      </c>
      <c r="E117" s="261">
        <v>1</v>
      </c>
      <c r="F117" s="261">
        <v>1</v>
      </c>
      <c r="G117" s="305"/>
      <c r="H117" s="305" t="s">
        <v>184</v>
      </c>
      <c r="I117" s="403" t="s">
        <v>26</v>
      </c>
      <c r="J117" s="404">
        <v>30</v>
      </c>
      <c r="K117" s="305"/>
      <c r="L117" s="305">
        <v>30</v>
      </c>
      <c r="M117" s="308"/>
      <c r="N117" s="309"/>
      <c r="O117" s="306">
        <v>46</v>
      </c>
      <c r="P117" s="306">
        <v>54</v>
      </c>
      <c r="Q117" s="307">
        <v>0</v>
      </c>
    </row>
    <row r="118" spans="1:17" ht="13.5" thickBot="1">
      <c r="A118" s="178"/>
      <c r="B118" s="585" t="s">
        <v>52</v>
      </c>
      <c r="C118" s="378">
        <v>3</v>
      </c>
      <c r="D118" s="405">
        <v>2</v>
      </c>
      <c r="E118" s="406">
        <v>1</v>
      </c>
      <c r="F118" s="407">
        <v>1</v>
      </c>
      <c r="G118" s="219"/>
      <c r="H118" s="219" t="s">
        <v>44</v>
      </c>
      <c r="I118" s="227" t="s">
        <v>44</v>
      </c>
      <c r="J118" s="215">
        <v>30</v>
      </c>
      <c r="K118" s="219"/>
      <c r="L118" s="219">
        <v>30</v>
      </c>
      <c r="M118" s="215"/>
      <c r="N118" s="310"/>
      <c r="O118" s="295"/>
      <c r="P118" s="295"/>
      <c r="Q118" s="296"/>
    </row>
    <row r="119" spans="1:17">
      <c r="A119" s="161"/>
      <c r="B119" s="527" t="s">
        <v>53</v>
      </c>
      <c r="C119" s="303">
        <v>3</v>
      </c>
      <c r="D119" s="404"/>
      <c r="E119" s="272"/>
      <c r="F119" s="305"/>
      <c r="G119" s="305"/>
      <c r="H119" s="306" t="s">
        <v>44</v>
      </c>
      <c r="I119" s="307" t="s">
        <v>44</v>
      </c>
      <c r="J119" s="308"/>
      <c r="K119" s="305"/>
      <c r="L119" s="305"/>
      <c r="M119" s="308"/>
      <c r="N119" s="309"/>
      <c r="O119" s="306"/>
      <c r="P119" s="306"/>
      <c r="Q119" s="307"/>
    </row>
    <row r="120" spans="1:17" ht="13.5" thickBot="1">
      <c r="A120" s="162"/>
      <c r="B120" s="535" t="s">
        <v>54</v>
      </c>
      <c r="C120" s="287">
        <v>3</v>
      </c>
      <c r="D120" s="392"/>
      <c r="E120" s="262">
        <v>1</v>
      </c>
      <c r="F120" s="263">
        <v>1</v>
      </c>
      <c r="G120" s="289"/>
      <c r="H120" s="219" t="s">
        <v>44</v>
      </c>
      <c r="I120" s="227" t="s">
        <v>44</v>
      </c>
      <c r="J120" s="293">
        <v>30</v>
      </c>
      <c r="K120" s="289"/>
      <c r="L120" s="289">
        <v>30</v>
      </c>
      <c r="M120" s="293"/>
      <c r="N120" s="310"/>
      <c r="O120" s="295"/>
      <c r="P120" s="295"/>
      <c r="Q120" s="296"/>
    </row>
    <row r="121" spans="1:17" ht="13.5" thickBot="1">
      <c r="A121" s="468" t="s">
        <v>12</v>
      </c>
      <c r="B121" s="529" t="s">
        <v>11</v>
      </c>
      <c r="C121" s="311"/>
      <c r="D121" s="461"/>
      <c r="E121" s="461"/>
      <c r="F121" s="461"/>
      <c r="G121" s="461"/>
      <c r="H121" s="461"/>
      <c r="I121" s="461"/>
      <c r="J121" s="461"/>
      <c r="K121" s="461"/>
      <c r="L121" s="461"/>
      <c r="M121" s="487"/>
      <c r="N121" s="487"/>
      <c r="O121" s="487"/>
      <c r="P121" s="487"/>
      <c r="Q121" s="488"/>
    </row>
    <row r="122" spans="1:17">
      <c r="A122" s="161">
        <v>1</v>
      </c>
      <c r="B122" s="523" t="s">
        <v>91</v>
      </c>
      <c r="C122" s="375">
        <v>3</v>
      </c>
      <c r="D122" s="260">
        <v>2.5</v>
      </c>
      <c r="E122" s="260">
        <v>1.1000000000000001</v>
      </c>
      <c r="F122" s="271">
        <f t="shared" ref="F122:F127" si="11">M122*D122/J122</f>
        <v>1.3636363636363635</v>
      </c>
      <c r="G122" s="305"/>
      <c r="H122" s="305" t="s">
        <v>183</v>
      </c>
      <c r="I122" s="308" t="s">
        <v>20</v>
      </c>
      <c r="J122" s="303">
        <v>66</v>
      </c>
      <c r="K122" s="305"/>
      <c r="L122" s="308">
        <v>30</v>
      </c>
      <c r="M122" s="308">
        <v>36</v>
      </c>
      <c r="N122" s="315">
        <f>J122/D122</f>
        <v>26.4</v>
      </c>
      <c r="O122" s="306">
        <v>49</v>
      </c>
      <c r="P122" s="306">
        <v>51</v>
      </c>
      <c r="Q122" s="307">
        <v>0</v>
      </c>
    </row>
    <row r="123" spans="1:17">
      <c r="A123" s="161">
        <v>2</v>
      </c>
      <c r="B123" s="524" t="s">
        <v>93</v>
      </c>
      <c r="C123" s="389">
        <v>3</v>
      </c>
      <c r="D123" s="266">
        <v>3</v>
      </c>
      <c r="E123" s="276">
        <v>1.7</v>
      </c>
      <c r="F123" s="271">
        <f t="shared" si="11"/>
        <v>1.3125</v>
      </c>
      <c r="G123" s="284"/>
      <c r="H123" s="284" t="s">
        <v>184</v>
      </c>
      <c r="I123" s="286" t="s">
        <v>20</v>
      </c>
      <c r="J123" s="326">
        <v>80</v>
      </c>
      <c r="K123" s="284">
        <v>15</v>
      </c>
      <c r="L123" s="284">
        <v>30</v>
      </c>
      <c r="M123" s="286">
        <v>35</v>
      </c>
      <c r="N123" s="282">
        <f>J123/D123</f>
        <v>26.666666666666668</v>
      </c>
      <c r="O123" s="284">
        <v>69</v>
      </c>
      <c r="P123" s="284">
        <v>31</v>
      </c>
      <c r="Q123" s="285">
        <v>0</v>
      </c>
    </row>
    <row r="124" spans="1:17">
      <c r="A124" s="161">
        <v>3</v>
      </c>
      <c r="B124" s="524" t="s">
        <v>94</v>
      </c>
      <c r="C124" s="389">
        <v>3</v>
      </c>
      <c r="D124" s="266">
        <v>4</v>
      </c>
      <c r="E124" s="276">
        <v>1.8</v>
      </c>
      <c r="F124" s="271">
        <f t="shared" si="11"/>
        <v>2.2000000000000002</v>
      </c>
      <c r="G124" s="284"/>
      <c r="H124" s="284" t="s">
        <v>183</v>
      </c>
      <c r="I124" s="286" t="s">
        <v>20</v>
      </c>
      <c r="J124" s="326">
        <v>100</v>
      </c>
      <c r="K124" s="284">
        <v>15</v>
      </c>
      <c r="L124" s="284">
        <v>30</v>
      </c>
      <c r="M124" s="286">
        <v>55</v>
      </c>
      <c r="N124" s="282">
        <f t="shared" ref="N124:N126" si="12">J124/D124</f>
        <v>25</v>
      </c>
      <c r="O124" s="284">
        <v>0</v>
      </c>
      <c r="P124" s="284">
        <v>100</v>
      </c>
      <c r="Q124" s="285">
        <v>0</v>
      </c>
    </row>
    <row r="125" spans="1:17">
      <c r="A125" s="161">
        <v>4</v>
      </c>
      <c r="B125" s="524" t="s">
        <v>95</v>
      </c>
      <c r="C125" s="389">
        <v>3</v>
      </c>
      <c r="D125" s="266">
        <v>4.5</v>
      </c>
      <c r="E125" s="276">
        <v>1.8</v>
      </c>
      <c r="F125" s="271">
        <f t="shared" si="11"/>
        <v>2.7079646017699117</v>
      </c>
      <c r="G125" s="284"/>
      <c r="H125" s="284" t="s">
        <v>184</v>
      </c>
      <c r="I125" s="286" t="s">
        <v>20</v>
      </c>
      <c r="J125" s="326">
        <v>113</v>
      </c>
      <c r="K125" s="284"/>
      <c r="L125" s="284">
        <v>45</v>
      </c>
      <c r="M125" s="286">
        <v>68</v>
      </c>
      <c r="N125" s="282">
        <f t="shared" si="12"/>
        <v>25.111111111111111</v>
      </c>
      <c r="O125" s="284">
        <v>0</v>
      </c>
      <c r="P125" s="284">
        <v>100</v>
      </c>
      <c r="Q125" s="285">
        <v>0</v>
      </c>
    </row>
    <row r="126" spans="1:17">
      <c r="A126" s="161">
        <v>5</v>
      </c>
      <c r="B126" s="524" t="s">
        <v>96</v>
      </c>
      <c r="C126" s="389">
        <v>3</v>
      </c>
      <c r="D126" s="266">
        <v>4.5</v>
      </c>
      <c r="E126" s="276">
        <v>1.8</v>
      </c>
      <c r="F126" s="271">
        <f t="shared" si="11"/>
        <v>2.7236842105263159</v>
      </c>
      <c r="G126" s="284"/>
      <c r="H126" s="284" t="s">
        <v>183</v>
      </c>
      <c r="I126" s="286" t="s">
        <v>20</v>
      </c>
      <c r="J126" s="326">
        <v>114</v>
      </c>
      <c r="K126" s="284">
        <v>15</v>
      </c>
      <c r="L126" s="284">
        <v>30</v>
      </c>
      <c r="M126" s="286">
        <v>69</v>
      </c>
      <c r="N126" s="282">
        <f t="shared" si="12"/>
        <v>25.333333333333332</v>
      </c>
      <c r="O126" s="284">
        <v>0</v>
      </c>
      <c r="P126" s="284">
        <v>100</v>
      </c>
      <c r="Q126" s="285">
        <v>0</v>
      </c>
    </row>
    <row r="127" spans="1:17" ht="13.5" thickBot="1">
      <c r="A127" s="163">
        <v>6</v>
      </c>
      <c r="B127" s="586" t="s">
        <v>97</v>
      </c>
      <c r="C127" s="408">
        <v>3</v>
      </c>
      <c r="D127" s="267">
        <v>3.5</v>
      </c>
      <c r="E127" s="267">
        <v>1.7</v>
      </c>
      <c r="F127" s="271">
        <f t="shared" si="11"/>
        <v>1.824468085106383</v>
      </c>
      <c r="G127" s="317"/>
      <c r="H127" s="317" t="s">
        <v>184</v>
      </c>
      <c r="I127" s="320" t="s">
        <v>20</v>
      </c>
      <c r="J127" s="378">
        <v>94</v>
      </c>
      <c r="K127" s="219">
        <v>15</v>
      </c>
      <c r="L127" s="219">
        <v>30</v>
      </c>
      <c r="M127" s="215">
        <v>49</v>
      </c>
      <c r="N127" s="294">
        <f>J127/D127</f>
        <v>26.857142857142858</v>
      </c>
      <c r="O127" s="295">
        <v>0</v>
      </c>
      <c r="P127" s="295">
        <v>100</v>
      </c>
      <c r="Q127" s="296">
        <v>0</v>
      </c>
    </row>
    <row r="128" spans="1:17" ht="15.75" customHeight="1" thickBot="1">
      <c r="A128" s="160"/>
      <c r="B128" s="526" t="s">
        <v>52</v>
      </c>
      <c r="C128" s="213">
        <v>3</v>
      </c>
      <c r="D128" s="297">
        <f>SUM(D122:D127)</f>
        <v>22</v>
      </c>
      <c r="E128" s="298">
        <f>SUM(E122:E127)</f>
        <v>9.8999999999999986</v>
      </c>
      <c r="F128" s="299">
        <f>SUM(F122:F127)</f>
        <v>12.132253261038974</v>
      </c>
      <c r="G128" s="300"/>
      <c r="H128" s="300" t="s">
        <v>44</v>
      </c>
      <c r="I128" s="301" t="s">
        <v>44</v>
      </c>
      <c r="J128" s="302">
        <f>SUM(J122:J127)</f>
        <v>567</v>
      </c>
      <c r="K128" s="300">
        <f>SUM(K122:K127)</f>
        <v>60</v>
      </c>
      <c r="L128" s="300">
        <f>SUM(L122:L127)</f>
        <v>195</v>
      </c>
      <c r="M128" s="302">
        <f>SUM(M122:M127)</f>
        <v>312</v>
      </c>
      <c r="N128" s="236"/>
      <c r="O128" s="300"/>
      <c r="P128" s="300"/>
      <c r="Q128" s="301"/>
    </row>
    <row r="129" spans="1:17">
      <c r="A129" s="161"/>
      <c r="B129" s="527" t="s">
        <v>53</v>
      </c>
      <c r="C129" s="303">
        <v>3</v>
      </c>
      <c r="D129" s="404"/>
      <c r="E129" s="272"/>
      <c r="F129" s="305"/>
      <c r="G129" s="305"/>
      <c r="H129" s="306" t="s">
        <v>44</v>
      </c>
      <c r="I129" s="307" t="s">
        <v>44</v>
      </c>
      <c r="J129" s="308"/>
      <c r="K129" s="305"/>
      <c r="L129" s="305"/>
      <c r="M129" s="308"/>
      <c r="N129" s="309"/>
      <c r="O129" s="306"/>
      <c r="P129" s="306"/>
      <c r="Q129" s="307"/>
    </row>
    <row r="130" spans="1:17" ht="13.5" thickBot="1">
      <c r="A130" s="162"/>
      <c r="B130" s="535" t="s">
        <v>54</v>
      </c>
      <c r="C130" s="287">
        <v>3</v>
      </c>
      <c r="D130" s="392"/>
      <c r="E130" s="273"/>
      <c r="F130" s="289"/>
      <c r="G130" s="289"/>
      <c r="H130" s="317" t="s">
        <v>44</v>
      </c>
      <c r="I130" s="393" t="s">
        <v>44</v>
      </c>
      <c r="J130" s="293"/>
      <c r="K130" s="289"/>
      <c r="L130" s="289"/>
      <c r="M130" s="293"/>
      <c r="N130" s="310"/>
      <c r="O130" s="295"/>
      <c r="P130" s="295"/>
      <c r="Q130" s="296"/>
    </row>
    <row r="131" spans="1:17" ht="13.5" thickBot="1">
      <c r="A131" s="160"/>
      <c r="B131" s="587" t="s">
        <v>185</v>
      </c>
      <c r="C131" s="213">
        <v>3</v>
      </c>
      <c r="D131" s="212">
        <v>6</v>
      </c>
      <c r="E131" s="299">
        <v>3.6</v>
      </c>
      <c r="F131" s="278">
        <v>2.8</v>
      </c>
      <c r="G131" s="302"/>
      <c r="H131" s="300" t="s">
        <v>184</v>
      </c>
      <c r="I131" s="301" t="s">
        <v>26</v>
      </c>
      <c r="J131" s="213">
        <v>150</v>
      </c>
      <c r="K131" s="302">
        <v>45</v>
      </c>
      <c r="L131" s="300">
        <v>45</v>
      </c>
      <c r="M131" s="461">
        <v>60</v>
      </c>
      <c r="N131" s="297">
        <v>25</v>
      </c>
      <c r="O131" s="300">
        <v>60</v>
      </c>
      <c r="P131" s="300">
        <v>40</v>
      </c>
      <c r="Q131" s="301">
        <v>0</v>
      </c>
    </row>
    <row r="132" spans="1:17" ht="13.5" thickBot="1">
      <c r="A132" s="506" t="s">
        <v>188</v>
      </c>
      <c r="B132" s="507"/>
      <c r="C132" s="339"/>
      <c r="D132" s="212">
        <f>SUM(D131,D128,D118)</f>
        <v>30</v>
      </c>
      <c r="E132" s="302">
        <v>15.2</v>
      </c>
      <c r="F132" s="302">
        <v>14.8</v>
      </c>
      <c r="G132" s="302"/>
      <c r="H132" s="300"/>
      <c r="I132" s="302"/>
      <c r="J132" s="213">
        <f>SUM(J131,J128,J118)</f>
        <v>747</v>
      </c>
      <c r="K132" s="300">
        <f t="shared" ref="K132:M132" si="13">SUM(K131,K128,K118)</f>
        <v>105</v>
      </c>
      <c r="L132" s="300">
        <f t="shared" si="13"/>
        <v>270</v>
      </c>
      <c r="M132" s="302">
        <f t="shared" si="13"/>
        <v>372</v>
      </c>
      <c r="N132" s="236"/>
      <c r="O132" s="300"/>
      <c r="P132" s="300"/>
      <c r="Q132" s="301"/>
    </row>
    <row r="133" spans="1:17" ht="13.5" thickBot="1">
      <c r="A133" s="466"/>
      <c r="B133" s="311"/>
      <c r="C133" s="462"/>
      <c r="D133" s="462"/>
      <c r="E133" s="462"/>
      <c r="F133" s="462"/>
      <c r="G133" s="462"/>
      <c r="H133" s="462"/>
      <c r="I133" s="462"/>
      <c r="J133" s="462"/>
      <c r="K133" s="462"/>
      <c r="L133" s="462"/>
      <c r="M133" s="489"/>
      <c r="N133" s="489"/>
      <c r="O133" s="489"/>
      <c r="P133" s="489"/>
      <c r="Q133" s="490"/>
    </row>
    <row r="134" spans="1:17" ht="13.5" thickBot="1">
      <c r="A134" s="481" t="s">
        <v>90</v>
      </c>
      <c r="B134" s="484"/>
      <c r="C134" s="484"/>
      <c r="D134" s="484"/>
      <c r="E134" s="484"/>
      <c r="F134" s="484"/>
      <c r="G134" s="484"/>
      <c r="H134" s="484"/>
      <c r="I134" s="484"/>
      <c r="J134" s="484"/>
      <c r="K134" s="484"/>
      <c r="L134" s="484"/>
      <c r="M134" s="484"/>
      <c r="N134" s="484"/>
      <c r="O134" s="484"/>
      <c r="P134" s="484"/>
      <c r="Q134" s="482"/>
    </row>
    <row r="135" spans="1:17" s="43" customFormat="1" ht="13.5" thickBot="1">
      <c r="A135" s="466" t="s">
        <v>9</v>
      </c>
      <c r="B135" s="529" t="s">
        <v>7</v>
      </c>
      <c r="C135" s="467"/>
      <c r="D135" s="462"/>
      <c r="E135" s="462"/>
      <c r="F135" s="462"/>
      <c r="G135" s="462"/>
      <c r="H135" s="462"/>
      <c r="I135" s="462"/>
      <c r="J135" s="462"/>
      <c r="K135" s="462"/>
      <c r="L135" s="462"/>
      <c r="M135" s="489"/>
      <c r="N135" s="489"/>
      <c r="O135" s="489"/>
      <c r="P135" s="489"/>
      <c r="Q135" s="490"/>
    </row>
    <row r="136" spans="1:17" s="43" customFormat="1">
      <c r="A136" s="115">
        <v>1</v>
      </c>
      <c r="B136" s="523" t="s">
        <v>4</v>
      </c>
      <c r="C136" s="303">
        <v>4</v>
      </c>
      <c r="D136" s="304">
        <v>2</v>
      </c>
      <c r="E136" s="260">
        <v>1</v>
      </c>
      <c r="F136" s="261">
        <v>1</v>
      </c>
      <c r="G136" s="305"/>
      <c r="H136" s="385" t="s">
        <v>183</v>
      </c>
      <c r="I136" s="312" t="s">
        <v>26</v>
      </c>
      <c r="J136" s="308">
        <v>31</v>
      </c>
      <c r="K136" s="305"/>
      <c r="L136" s="305">
        <v>30</v>
      </c>
      <c r="M136" s="308">
        <v>1</v>
      </c>
      <c r="N136" s="309"/>
      <c r="O136" s="306">
        <v>46</v>
      </c>
      <c r="P136" s="306">
        <v>54</v>
      </c>
      <c r="Q136" s="307">
        <v>0</v>
      </c>
    </row>
    <row r="137" spans="1:17" s="43" customFormat="1" ht="13.5" thickBot="1">
      <c r="A137" s="179">
        <v>2</v>
      </c>
      <c r="B137" s="588" t="s">
        <v>5</v>
      </c>
      <c r="C137" s="386">
        <v>4</v>
      </c>
      <c r="D137" s="334">
        <v>2</v>
      </c>
      <c r="E137" s="387">
        <v>1</v>
      </c>
      <c r="F137" s="387">
        <v>1</v>
      </c>
      <c r="G137" s="332"/>
      <c r="H137" s="332" t="s">
        <v>184</v>
      </c>
      <c r="I137" s="335" t="s">
        <v>20</v>
      </c>
      <c r="J137" s="331">
        <v>30</v>
      </c>
      <c r="K137" s="332"/>
      <c r="L137" s="332">
        <v>30</v>
      </c>
      <c r="M137" s="333"/>
      <c r="N137" s="331"/>
      <c r="O137" s="332">
        <v>100</v>
      </c>
      <c r="P137" s="332">
        <v>0</v>
      </c>
      <c r="Q137" s="335">
        <v>0</v>
      </c>
    </row>
    <row r="138" spans="1:17" s="43" customFormat="1" ht="13.5" thickBot="1">
      <c r="A138" s="90"/>
      <c r="B138" s="526" t="s">
        <v>52</v>
      </c>
      <c r="C138" s="213">
        <v>4</v>
      </c>
      <c r="D138" s="297">
        <v>4</v>
      </c>
      <c r="E138" s="298">
        <v>2</v>
      </c>
      <c r="F138" s="299">
        <v>2</v>
      </c>
      <c r="G138" s="300"/>
      <c r="H138" s="300" t="s">
        <v>44</v>
      </c>
      <c r="I138" s="301" t="s">
        <v>44</v>
      </c>
      <c r="J138" s="302">
        <v>61</v>
      </c>
      <c r="K138" s="300"/>
      <c r="L138" s="300">
        <v>60</v>
      </c>
      <c r="M138" s="302">
        <v>1</v>
      </c>
      <c r="N138" s="236"/>
      <c r="O138" s="300"/>
      <c r="P138" s="300"/>
      <c r="Q138" s="301"/>
    </row>
    <row r="139" spans="1:17" s="43" customFormat="1">
      <c r="A139" s="115"/>
      <c r="B139" s="527" t="s">
        <v>53</v>
      </c>
      <c r="C139" s="303">
        <v>4</v>
      </c>
      <c r="D139" s="304"/>
      <c r="E139" s="260"/>
      <c r="F139" s="261"/>
      <c r="G139" s="305"/>
      <c r="H139" s="306" t="s">
        <v>44</v>
      </c>
      <c r="I139" s="307" t="s">
        <v>44</v>
      </c>
      <c r="J139" s="308"/>
      <c r="K139" s="305"/>
      <c r="L139" s="305"/>
      <c r="M139" s="308"/>
      <c r="N139" s="309"/>
      <c r="O139" s="306"/>
      <c r="P139" s="306"/>
      <c r="Q139" s="307"/>
    </row>
    <row r="140" spans="1:17" s="43" customFormat="1" ht="13.5" thickBot="1">
      <c r="A140" s="116"/>
      <c r="B140" s="535" t="s">
        <v>54</v>
      </c>
      <c r="C140" s="287">
        <v>4</v>
      </c>
      <c r="D140" s="288">
        <v>2</v>
      </c>
      <c r="E140" s="262">
        <v>1</v>
      </c>
      <c r="F140" s="263">
        <v>1</v>
      </c>
      <c r="G140" s="289"/>
      <c r="H140" s="219" t="s">
        <v>44</v>
      </c>
      <c r="I140" s="227" t="s">
        <v>44</v>
      </c>
      <c r="J140" s="293">
        <v>31</v>
      </c>
      <c r="K140" s="289"/>
      <c r="L140" s="289">
        <v>30</v>
      </c>
      <c r="M140" s="293">
        <v>1</v>
      </c>
      <c r="N140" s="310"/>
      <c r="O140" s="295"/>
      <c r="P140" s="295"/>
      <c r="Q140" s="296"/>
    </row>
    <row r="141" spans="1:17" s="43" customFormat="1" ht="13.5" thickBot="1">
      <c r="A141" s="466" t="s">
        <v>12</v>
      </c>
      <c r="B141" s="529" t="s">
        <v>11</v>
      </c>
      <c r="C141" s="311"/>
      <c r="D141" s="461"/>
      <c r="E141" s="265"/>
      <c r="F141" s="265"/>
      <c r="G141" s="461"/>
      <c r="H141" s="461"/>
      <c r="I141" s="461"/>
      <c r="J141" s="461"/>
      <c r="K141" s="461"/>
      <c r="L141" s="461"/>
      <c r="M141" s="487"/>
      <c r="N141" s="487"/>
      <c r="O141" s="487"/>
      <c r="P141" s="487"/>
      <c r="Q141" s="488"/>
    </row>
    <row r="142" spans="1:17" s="43" customFormat="1">
      <c r="A142" s="118">
        <v>1</v>
      </c>
      <c r="B142" s="589" t="s">
        <v>98</v>
      </c>
      <c r="C142" s="375">
        <v>4</v>
      </c>
      <c r="D142" s="260">
        <v>4</v>
      </c>
      <c r="E142" s="260">
        <v>2</v>
      </c>
      <c r="F142" s="271">
        <f t="shared" ref="F142:F146" si="14">M142*D142/J142</f>
        <v>2</v>
      </c>
      <c r="G142" s="305"/>
      <c r="H142" s="385" t="s">
        <v>184</v>
      </c>
      <c r="I142" s="308" t="s">
        <v>20</v>
      </c>
      <c r="J142" s="303">
        <v>120</v>
      </c>
      <c r="K142" s="305">
        <v>15</v>
      </c>
      <c r="L142" s="308">
        <v>45</v>
      </c>
      <c r="M142" s="308">
        <v>60</v>
      </c>
      <c r="N142" s="315">
        <f>J142/D142</f>
        <v>30</v>
      </c>
      <c r="O142" s="306">
        <v>0</v>
      </c>
      <c r="P142" s="306">
        <v>100</v>
      </c>
      <c r="Q142" s="307">
        <v>0</v>
      </c>
    </row>
    <row r="143" spans="1:17" s="43" customFormat="1">
      <c r="A143" s="60">
        <v>2</v>
      </c>
      <c r="B143" s="543" t="s">
        <v>99</v>
      </c>
      <c r="C143" s="379">
        <v>4</v>
      </c>
      <c r="D143" s="267">
        <v>4</v>
      </c>
      <c r="E143" s="267">
        <v>2</v>
      </c>
      <c r="F143" s="271">
        <f t="shared" si="14"/>
        <v>2</v>
      </c>
      <c r="G143" s="317"/>
      <c r="H143" s="388" t="s">
        <v>183</v>
      </c>
      <c r="I143" s="320" t="s">
        <v>20</v>
      </c>
      <c r="J143" s="319">
        <v>120</v>
      </c>
      <c r="K143" s="317">
        <v>30</v>
      </c>
      <c r="L143" s="320">
        <v>30</v>
      </c>
      <c r="M143" s="320">
        <v>60</v>
      </c>
      <c r="N143" s="282">
        <f>J143/D143</f>
        <v>30</v>
      </c>
      <c r="O143" s="284">
        <v>56</v>
      </c>
      <c r="P143" s="284">
        <v>44</v>
      </c>
      <c r="Q143" s="285">
        <v>0</v>
      </c>
    </row>
    <row r="144" spans="1:17" s="43" customFormat="1">
      <c r="A144" s="14">
        <v>3</v>
      </c>
      <c r="B144" s="544" t="s">
        <v>100</v>
      </c>
      <c r="C144" s="389">
        <v>4</v>
      </c>
      <c r="D144" s="266">
        <v>3</v>
      </c>
      <c r="E144" s="276">
        <v>1.6</v>
      </c>
      <c r="F144" s="271">
        <f t="shared" si="14"/>
        <v>1.4482758620689655</v>
      </c>
      <c r="G144" s="284"/>
      <c r="H144" s="390" t="s">
        <v>183</v>
      </c>
      <c r="I144" s="286" t="s">
        <v>20</v>
      </c>
      <c r="J144" s="326">
        <v>87</v>
      </c>
      <c r="K144" s="284">
        <v>15</v>
      </c>
      <c r="L144" s="284">
        <v>30</v>
      </c>
      <c r="M144" s="286">
        <v>42</v>
      </c>
      <c r="N144" s="282">
        <f t="shared" ref="N144:N145" si="15">J144/D144</f>
        <v>29</v>
      </c>
      <c r="O144" s="284">
        <v>0</v>
      </c>
      <c r="P144" s="284">
        <v>100</v>
      </c>
      <c r="Q144" s="285">
        <v>0</v>
      </c>
    </row>
    <row r="145" spans="1:18" s="43" customFormat="1" ht="25.5">
      <c r="A145" s="14">
        <v>4</v>
      </c>
      <c r="B145" s="590" t="s">
        <v>101</v>
      </c>
      <c r="C145" s="389">
        <v>4</v>
      </c>
      <c r="D145" s="266">
        <v>2</v>
      </c>
      <c r="E145" s="276">
        <v>1.2</v>
      </c>
      <c r="F145" s="271">
        <f t="shared" si="14"/>
        <v>0.8</v>
      </c>
      <c r="G145" s="284"/>
      <c r="H145" s="390" t="s">
        <v>184</v>
      </c>
      <c r="I145" s="286" t="s">
        <v>20</v>
      </c>
      <c r="J145" s="326">
        <v>50</v>
      </c>
      <c r="K145" s="284">
        <v>15</v>
      </c>
      <c r="L145" s="284">
        <v>15</v>
      </c>
      <c r="M145" s="286">
        <v>20</v>
      </c>
      <c r="N145" s="282">
        <f t="shared" si="15"/>
        <v>25</v>
      </c>
      <c r="O145" s="284">
        <v>0</v>
      </c>
      <c r="P145" s="284">
        <v>100</v>
      </c>
      <c r="Q145" s="285">
        <v>0</v>
      </c>
    </row>
    <row r="146" spans="1:18" s="43" customFormat="1" ht="13.5" thickBot="1">
      <c r="A146" s="14">
        <v>5</v>
      </c>
      <c r="B146" s="544" t="s">
        <v>102</v>
      </c>
      <c r="C146" s="389">
        <v>4</v>
      </c>
      <c r="D146" s="266">
        <v>3</v>
      </c>
      <c r="E146" s="276">
        <v>1.8</v>
      </c>
      <c r="F146" s="271">
        <f t="shared" si="14"/>
        <v>1.2</v>
      </c>
      <c r="G146" s="284"/>
      <c r="H146" s="390" t="s">
        <v>184</v>
      </c>
      <c r="I146" s="286" t="s">
        <v>20</v>
      </c>
      <c r="J146" s="310">
        <v>75</v>
      </c>
      <c r="K146" s="295">
        <v>15</v>
      </c>
      <c r="L146" s="295">
        <v>30</v>
      </c>
      <c r="M146" s="324">
        <v>30</v>
      </c>
      <c r="N146" s="294">
        <f>J146/D146</f>
        <v>25</v>
      </c>
      <c r="O146" s="295">
        <v>43</v>
      </c>
      <c r="P146" s="295">
        <v>57</v>
      </c>
      <c r="Q146" s="296">
        <v>0</v>
      </c>
    </row>
    <row r="147" spans="1:18" s="43" customFormat="1" ht="13.5" thickBot="1">
      <c r="A147" s="90"/>
      <c r="B147" s="526" t="s">
        <v>52</v>
      </c>
      <c r="C147" s="213">
        <v>4</v>
      </c>
      <c r="D147" s="297">
        <f>SUM(D142:D146)</f>
        <v>16</v>
      </c>
      <c r="E147" s="298">
        <f>SUM(E142:E146)</f>
        <v>8.6</v>
      </c>
      <c r="F147" s="298">
        <f>SUM(F142:F146)</f>
        <v>7.4482758620689653</v>
      </c>
      <c r="G147" s="300"/>
      <c r="H147" s="300" t="s">
        <v>44</v>
      </c>
      <c r="I147" s="301" t="s">
        <v>44</v>
      </c>
      <c r="J147" s="302">
        <f>SUM(J142:J146)</f>
        <v>452</v>
      </c>
      <c r="K147" s="300">
        <f>SUM(K142:K146)</f>
        <v>90</v>
      </c>
      <c r="L147" s="300">
        <f>SUM(L142:L146)</f>
        <v>150</v>
      </c>
      <c r="M147" s="302">
        <f>SUM(M142:M146)</f>
        <v>212</v>
      </c>
      <c r="N147" s="236"/>
      <c r="O147" s="300"/>
      <c r="P147" s="300"/>
      <c r="Q147" s="301"/>
    </row>
    <row r="148" spans="1:18" s="43" customFormat="1">
      <c r="A148" s="115"/>
      <c r="B148" s="527" t="s">
        <v>53</v>
      </c>
      <c r="C148" s="303">
        <v>4</v>
      </c>
      <c r="D148" s="309"/>
      <c r="E148" s="391"/>
      <c r="F148" s="283"/>
      <c r="G148" s="306"/>
      <c r="H148" s="306" t="s">
        <v>44</v>
      </c>
      <c r="I148" s="307" t="s">
        <v>44</v>
      </c>
      <c r="J148" s="313"/>
      <c r="K148" s="306"/>
      <c r="L148" s="306"/>
      <c r="M148" s="314"/>
      <c r="N148" s="309"/>
      <c r="O148" s="306"/>
      <c r="P148" s="306"/>
      <c r="Q148" s="307"/>
    </row>
    <row r="149" spans="1:18" s="43" customFormat="1" ht="13.5" thickBot="1">
      <c r="A149" s="116"/>
      <c r="B149" s="535" t="s">
        <v>54</v>
      </c>
      <c r="C149" s="287">
        <v>4</v>
      </c>
      <c r="D149" s="392"/>
      <c r="E149" s="262"/>
      <c r="F149" s="263"/>
      <c r="G149" s="289"/>
      <c r="H149" s="317" t="s">
        <v>44</v>
      </c>
      <c r="I149" s="393" t="s">
        <v>44</v>
      </c>
      <c r="J149" s="287"/>
      <c r="K149" s="289"/>
      <c r="L149" s="289"/>
      <c r="M149" s="293"/>
      <c r="N149" s="326"/>
      <c r="O149" s="284"/>
      <c r="P149" s="284"/>
      <c r="Q149" s="285"/>
    </row>
    <row r="150" spans="1:18" s="122" customFormat="1" ht="13.5" thickBot="1">
      <c r="A150" s="164" t="s">
        <v>43</v>
      </c>
      <c r="B150" s="591" t="s">
        <v>190</v>
      </c>
      <c r="C150" s="394">
        <v>4</v>
      </c>
      <c r="D150" s="294">
        <v>4</v>
      </c>
      <c r="E150" s="322">
        <v>2</v>
      </c>
      <c r="F150" s="395">
        <v>2</v>
      </c>
      <c r="G150" s="324"/>
      <c r="H150" s="396" t="s">
        <v>184</v>
      </c>
      <c r="I150" s="397" t="s">
        <v>20</v>
      </c>
      <c r="J150" s="287">
        <v>6</v>
      </c>
      <c r="K150" s="293"/>
      <c r="L150" s="398" t="s">
        <v>191</v>
      </c>
      <c r="M150" s="394">
        <v>6</v>
      </c>
      <c r="N150" s="310"/>
      <c r="O150" s="295">
        <v>0</v>
      </c>
      <c r="P150" s="295">
        <v>100</v>
      </c>
      <c r="Q150" s="296">
        <v>0</v>
      </c>
      <c r="R150" s="43"/>
    </row>
    <row r="151" spans="1:18" s="467" customFormat="1" ht="13.5" thickBot="1">
      <c r="A151" s="468"/>
      <c r="B151" s="592" t="s">
        <v>185</v>
      </c>
      <c r="C151" s="461">
        <v>4</v>
      </c>
      <c r="D151" s="229">
        <v>6</v>
      </c>
      <c r="E151" s="229">
        <v>3.6</v>
      </c>
      <c r="F151" s="224">
        <v>2.4</v>
      </c>
      <c r="G151" s="225"/>
      <c r="H151" s="399" t="s">
        <v>184</v>
      </c>
      <c r="I151" s="225"/>
      <c r="J151" s="400">
        <v>150</v>
      </c>
      <c r="K151" s="225">
        <v>45</v>
      </c>
      <c r="L151" s="226">
        <v>45</v>
      </c>
      <c r="M151" s="401">
        <v>60</v>
      </c>
      <c r="N151" s="282">
        <f t="shared" ref="N151" si="16">J151/D151</f>
        <v>25</v>
      </c>
      <c r="O151" s="300">
        <v>57</v>
      </c>
      <c r="P151" s="300">
        <v>43</v>
      </c>
      <c r="Q151" s="301">
        <v>0</v>
      </c>
      <c r="R151" s="43"/>
    </row>
    <row r="152" spans="1:18" ht="13.5" thickBot="1">
      <c r="A152" s="471" t="s">
        <v>189</v>
      </c>
      <c r="B152" s="472"/>
      <c r="C152" s="379"/>
      <c r="D152" s="212">
        <f>SUM(D150:D151,D147,D138)</f>
        <v>30</v>
      </c>
      <c r="E152" s="299">
        <f t="shared" ref="E152:M152" si="17">SUM(E150:E151,E147,E138)</f>
        <v>16.2</v>
      </c>
      <c r="F152" s="299">
        <f t="shared" si="17"/>
        <v>13.848275862068967</v>
      </c>
      <c r="G152" s="299"/>
      <c r="H152" s="299"/>
      <c r="I152" s="402"/>
      <c r="J152" s="228">
        <f t="shared" si="17"/>
        <v>669</v>
      </c>
      <c r="K152" s="382">
        <f t="shared" si="17"/>
        <v>135</v>
      </c>
      <c r="L152" s="382">
        <f t="shared" si="17"/>
        <v>255</v>
      </c>
      <c r="M152" s="383">
        <f t="shared" si="17"/>
        <v>279</v>
      </c>
      <c r="N152" s="381"/>
      <c r="O152" s="382"/>
      <c r="P152" s="382"/>
      <c r="Q152" s="384"/>
    </row>
    <row r="153" spans="1:18">
      <c r="A153" s="469"/>
      <c r="B153" s="546"/>
      <c r="C153" s="37"/>
      <c r="D153" s="147"/>
      <c r="E153" s="147"/>
      <c r="F153" s="147"/>
      <c r="G153" s="147"/>
      <c r="H153" s="147"/>
      <c r="I153" s="147"/>
      <c r="J153" s="147"/>
      <c r="K153" s="147"/>
      <c r="L153" s="147"/>
      <c r="M153" s="147"/>
      <c r="N153" s="147"/>
      <c r="O153" s="147"/>
      <c r="P153" s="147"/>
      <c r="Q153" s="147"/>
    </row>
    <row r="154" spans="1:18" ht="13.5" thickBot="1">
      <c r="A154" s="465"/>
      <c r="B154" s="547"/>
      <c r="C154" s="78"/>
      <c r="D154" s="78"/>
      <c r="E154" s="78"/>
      <c r="F154" s="78"/>
      <c r="G154" s="78"/>
      <c r="H154" s="78"/>
      <c r="I154" s="78"/>
      <c r="J154" s="147"/>
      <c r="K154" s="147"/>
      <c r="L154" s="147"/>
      <c r="M154" s="147"/>
      <c r="N154" s="147"/>
      <c r="O154" s="147"/>
      <c r="P154" s="147"/>
      <c r="Q154" s="147"/>
    </row>
    <row r="155" spans="1:18" ht="13.5" thickBot="1">
      <c r="A155" s="473" t="s">
        <v>127</v>
      </c>
      <c r="B155" s="474"/>
      <c r="C155" s="77" t="s">
        <v>44</v>
      </c>
      <c r="D155" s="222" t="s">
        <v>192</v>
      </c>
      <c r="E155" s="109">
        <v>30.2</v>
      </c>
      <c r="F155" s="109">
        <v>29.8</v>
      </c>
      <c r="G155" s="109"/>
      <c r="H155" s="82"/>
      <c r="I155" s="105"/>
      <c r="J155" s="221">
        <f>SUM(J152,J132)</f>
        <v>1416</v>
      </c>
      <c r="K155" s="180">
        <f>SUM(K152,K132)</f>
        <v>240</v>
      </c>
      <c r="L155" s="180">
        <f>SUM(L152,L132)</f>
        <v>525</v>
      </c>
      <c r="M155" s="205">
        <f>SUM(M152,M132)</f>
        <v>651</v>
      </c>
      <c r="N155" s="209"/>
      <c r="O155" s="180"/>
      <c r="P155" s="180"/>
      <c r="Q155" s="181"/>
    </row>
    <row r="156" spans="1:18">
      <c r="A156" s="43"/>
      <c r="B156" s="548"/>
      <c r="C156" s="147"/>
      <c r="D156" s="147"/>
      <c r="E156" s="147"/>
      <c r="F156" s="147"/>
      <c r="G156" s="147"/>
      <c r="H156" s="147"/>
      <c r="I156" s="147"/>
      <c r="J156" s="182"/>
      <c r="K156" s="147"/>
      <c r="L156" s="147"/>
      <c r="M156" s="147"/>
      <c r="N156" s="147"/>
      <c r="O156" s="147"/>
      <c r="P156" s="147"/>
      <c r="Q156" s="147"/>
    </row>
    <row r="157" spans="1:18">
      <c r="A157" s="25"/>
      <c r="B157" s="549" t="s">
        <v>48</v>
      </c>
      <c r="C157" s="70"/>
      <c r="D157" s="70"/>
      <c r="E157" s="70"/>
      <c r="F157" s="43"/>
      <c r="G157" s="147"/>
      <c r="H157" s="147"/>
      <c r="I157" s="147"/>
      <c r="J157" s="147"/>
      <c r="K157" s="147"/>
      <c r="L157" s="147"/>
      <c r="M157" s="147"/>
      <c r="N157" s="147"/>
      <c r="O157" s="147"/>
      <c r="P157" s="147"/>
      <c r="Q157" s="147"/>
    </row>
    <row r="158" spans="1:18">
      <c r="A158" s="43"/>
      <c r="B158" s="548" t="s">
        <v>49</v>
      </c>
      <c r="C158" s="43"/>
      <c r="D158" s="43"/>
      <c r="E158" s="43"/>
      <c r="F158" s="43"/>
      <c r="G158" s="147"/>
      <c r="H158" s="147"/>
      <c r="I158" s="147"/>
      <c r="J158" s="147"/>
      <c r="K158" s="147"/>
      <c r="L158" s="147"/>
      <c r="M158" s="147"/>
      <c r="N158" s="147"/>
      <c r="O158" s="147"/>
      <c r="P158" s="147"/>
      <c r="Q158" s="147"/>
    </row>
    <row r="159" spans="1:18">
      <c r="A159" s="43"/>
      <c r="B159" s="548"/>
      <c r="C159" s="43"/>
      <c r="D159" s="43"/>
      <c r="E159" s="43"/>
      <c r="F159" s="43"/>
      <c r="G159" s="147"/>
      <c r="H159" s="147"/>
      <c r="I159" s="147"/>
      <c r="J159" s="147"/>
      <c r="K159" s="147"/>
      <c r="L159" s="147"/>
      <c r="M159" s="147"/>
      <c r="N159" s="147"/>
      <c r="O159" s="147"/>
      <c r="P159" s="147"/>
      <c r="Q159" s="147"/>
    </row>
    <row r="160" spans="1:18">
      <c r="A160" s="43"/>
      <c r="B160" s="548"/>
      <c r="C160" s="43"/>
      <c r="D160" s="43"/>
      <c r="E160" s="43"/>
      <c r="F160" s="43"/>
      <c r="G160" s="147"/>
      <c r="H160" s="147"/>
      <c r="I160" s="147"/>
      <c r="J160" s="147"/>
      <c r="K160" s="147"/>
      <c r="L160" s="147"/>
      <c r="M160" s="147"/>
      <c r="N160" s="147"/>
      <c r="O160" s="147"/>
      <c r="P160" s="147"/>
      <c r="Q160" s="147"/>
    </row>
    <row r="161" spans="1:17" ht="13.5" thickBot="1">
      <c r="A161" s="1"/>
      <c r="B161" s="59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s="43" customFormat="1" ht="13.5" thickBot="1">
      <c r="A162" s="466"/>
      <c r="B162" s="311" t="s">
        <v>103</v>
      </c>
      <c r="C162" s="467"/>
      <c r="D162" s="462"/>
      <c r="E162" s="462"/>
      <c r="F162" s="462"/>
      <c r="G162" s="462"/>
      <c r="H162" s="462"/>
      <c r="I162" s="462"/>
      <c r="J162" s="462"/>
      <c r="K162" s="462"/>
      <c r="L162" s="462"/>
      <c r="M162" s="489"/>
      <c r="N162" s="489"/>
      <c r="O162" s="489"/>
      <c r="P162" s="489"/>
      <c r="Q162" s="490"/>
    </row>
    <row r="163" spans="1:17" s="43" customFormat="1">
      <c r="A163" s="115">
        <v>1</v>
      </c>
      <c r="B163" s="523" t="s">
        <v>105</v>
      </c>
      <c r="C163" s="115">
        <v>3</v>
      </c>
      <c r="D163" s="60"/>
      <c r="E163" s="147"/>
      <c r="F163" s="129"/>
      <c r="G163" s="83"/>
      <c r="H163" s="167" t="s">
        <v>184</v>
      </c>
      <c r="I163" s="148"/>
      <c r="J163" s="60"/>
      <c r="K163" s="98"/>
      <c r="L163" s="98"/>
      <c r="M163" s="147"/>
      <c r="N163" s="158"/>
      <c r="O163" s="95"/>
      <c r="P163" s="95"/>
      <c r="Q163" s="48"/>
    </row>
    <row r="164" spans="1:17" s="43" customFormat="1">
      <c r="A164" s="60">
        <v>2</v>
      </c>
      <c r="B164" s="594" t="s">
        <v>106</v>
      </c>
      <c r="C164" s="60">
        <v>3</v>
      </c>
      <c r="D164" s="144">
        <v>2</v>
      </c>
      <c r="E164" s="150">
        <v>1.2</v>
      </c>
      <c r="F164" s="155">
        <v>0.8</v>
      </c>
      <c r="G164" s="101"/>
      <c r="H164" s="166" t="s">
        <v>184</v>
      </c>
      <c r="I164" s="146"/>
      <c r="J164" s="60">
        <v>50</v>
      </c>
      <c r="K164" s="98">
        <v>15</v>
      </c>
      <c r="L164" s="98">
        <v>15</v>
      </c>
      <c r="M164" s="147">
        <v>20</v>
      </c>
      <c r="N164" s="137">
        <f>J164/D164</f>
        <v>25</v>
      </c>
      <c r="O164" s="14">
        <v>60</v>
      </c>
      <c r="P164" s="14">
        <v>40</v>
      </c>
      <c r="Q164" s="16">
        <v>0</v>
      </c>
    </row>
    <row r="165" spans="1:17" s="43" customFormat="1">
      <c r="A165" s="53">
        <v>3</v>
      </c>
      <c r="B165" s="524" t="s">
        <v>107</v>
      </c>
      <c r="C165" s="117">
        <v>3</v>
      </c>
      <c r="D165" s="144">
        <v>2</v>
      </c>
      <c r="E165" s="150">
        <v>1.2</v>
      </c>
      <c r="F165" s="155">
        <v>0.8</v>
      </c>
      <c r="G165" s="127"/>
      <c r="H165" s="165" t="s">
        <v>184</v>
      </c>
      <c r="I165" s="53"/>
      <c r="J165" s="60">
        <v>50</v>
      </c>
      <c r="K165" s="98">
        <v>15</v>
      </c>
      <c r="L165" s="98">
        <v>15</v>
      </c>
      <c r="M165" s="147">
        <v>20</v>
      </c>
      <c r="N165" s="137">
        <f>J165/D165</f>
        <v>25</v>
      </c>
      <c r="O165" s="14">
        <v>60</v>
      </c>
      <c r="P165" s="14">
        <v>40</v>
      </c>
      <c r="Q165" s="16">
        <v>0</v>
      </c>
    </row>
    <row r="166" spans="1:17" s="43" customFormat="1">
      <c r="A166" s="53">
        <v>4</v>
      </c>
      <c r="B166" s="524" t="s">
        <v>108</v>
      </c>
      <c r="C166" s="117">
        <v>3</v>
      </c>
      <c r="D166" s="144">
        <v>2</v>
      </c>
      <c r="E166" s="150">
        <v>1.2</v>
      </c>
      <c r="F166" s="155">
        <v>0.8</v>
      </c>
      <c r="G166" s="127"/>
      <c r="H166" s="165" t="s">
        <v>184</v>
      </c>
      <c r="I166" s="53"/>
      <c r="J166" s="60">
        <v>50</v>
      </c>
      <c r="K166" s="98">
        <v>15</v>
      </c>
      <c r="L166" s="98">
        <v>15</v>
      </c>
      <c r="M166" s="147">
        <v>20</v>
      </c>
      <c r="N166" s="137">
        <f>J166/D166</f>
        <v>25</v>
      </c>
      <c r="O166" s="14">
        <v>60</v>
      </c>
      <c r="P166" s="14">
        <v>40</v>
      </c>
      <c r="Q166" s="16">
        <v>0</v>
      </c>
    </row>
    <row r="167" spans="1:17" s="43" customFormat="1" ht="13.5" thickBot="1">
      <c r="A167" s="53">
        <v>5</v>
      </c>
      <c r="B167" s="595" t="s">
        <v>109</v>
      </c>
      <c r="C167" s="117">
        <v>3</v>
      </c>
      <c r="D167" s="108"/>
      <c r="E167" s="78"/>
      <c r="F167" s="130"/>
      <c r="G167" s="127"/>
      <c r="H167" s="165" t="s">
        <v>184</v>
      </c>
      <c r="I167" s="53"/>
      <c r="J167" s="108"/>
      <c r="K167" s="82"/>
      <c r="L167" s="82"/>
      <c r="M167" s="78"/>
      <c r="N167" s="120"/>
      <c r="O167" s="96"/>
      <c r="P167" s="96"/>
      <c r="Q167" s="104"/>
    </row>
    <row r="168" spans="1:17" s="43" customFormat="1" ht="13.5" thickBot="1">
      <c r="A168" s="90"/>
      <c r="B168" s="526" t="s">
        <v>52</v>
      </c>
      <c r="C168" s="90">
        <v>3</v>
      </c>
      <c r="D168" s="131">
        <v>6</v>
      </c>
      <c r="E168" s="131">
        <v>3.6</v>
      </c>
      <c r="F168" s="75">
        <v>2.4</v>
      </c>
      <c r="G168" s="75"/>
      <c r="H168" s="169" t="s">
        <v>184</v>
      </c>
      <c r="I168" s="168" t="s">
        <v>26</v>
      </c>
      <c r="J168" s="90">
        <v>150</v>
      </c>
      <c r="K168" s="75">
        <v>45</v>
      </c>
      <c r="L168" s="88">
        <v>45</v>
      </c>
      <c r="M168" s="88">
        <v>60</v>
      </c>
      <c r="N168" s="87"/>
      <c r="O168" s="75"/>
      <c r="P168" s="75"/>
      <c r="Q168" s="76"/>
    </row>
    <row r="169" spans="1:17" s="43" customFormat="1" ht="13.5" thickBot="1">
      <c r="A169" s="60"/>
      <c r="B169" s="530" t="s">
        <v>53</v>
      </c>
      <c r="C169" s="60">
        <v>3</v>
      </c>
      <c r="D169" s="100"/>
      <c r="E169" s="101"/>
      <c r="F169" s="98"/>
      <c r="G169" s="98"/>
      <c r="H169" s="81" t="s">
        <v>44</v>
      </c>
      <c r="I169" s="102" t="s">
        <v>44</v>
      </c>
      <c r="J169" s="146"/>
      <c r="K169" s="98"/>
      <c r="L169" s="98"/>
      <c r="M169" s="146"/>
      <c r="N169" s="87"/>
      <c r="O169" s="75"/>
      <c r="P169" s="75"/>
      <c r="Q169" s="76"/>
    </row>
    <row r="170" spans="1:17" s="43" customFormat="1" ht="13.5" thickBot="1">
      <c r="A170" s="90"/>
      <c r="B170" s="596" t="s">
        <v>54</v>
      </c>
      <c r="C170" s="90">
        <v>3</v>
      </c>
      <c r="D170" s="131">
        <v>6</v>
      </c>
      <c r="E170" s="131">
        <v>3.6</v>
      </c>
      <c r="F170" s="75">
        <v>2.4</v>
      </c>
      <c r="G170" s="75"/>
      <c r="H170" s="169" t="s">
        <v>184</v>
      </c>
      <c r="I170" s="168" t="s">
        <v>26</v>
      </c>
      <c r="J170" s="90">
        <v>150</v>
      </c>
      <c r="K170" s="75">
        <v>45</v>
      </c>
      <c r="L170" s="88">
        <v>45</v>
      </c>
      <c r="M170" s="88">
        <v>60</v>
      </c>
      <c r="N170" s="87"/>
      <c r="O170" s="75"/>
      <c r="P170" s="75"/>
      <c r="Q170" s="76"/>
    </row>
    <row r="171" spans="1:17">
      <c r="A171" s="1"/>
      <c r="B171" s="593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>
      <c r="A172" s="1"/>
      <c r="B172" s="593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3.5" thickBot="1">
      <c r="A173" s="1"/>
      <c r="B173" s="59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s="43" customFormat="1" ht="13.5" thickBot="1">
      <c r="A174" s="466"/>
      <c r="B174" s="311" t="s">
        <v>104</v>
      </c>
      <c r="C174" s="467"/>
      <c r="D174" s="462"/>
      <c r="E174" s="462"/>
      <c r="F174" s="462"/>
      <c r="G174" s="462"/>
      <c r="H174" s="462"/>
      <c r="I174" s="462"/>
      <c r="J174" s="462"/>
      <c r="K174" s="462"/>
      <c r="L174" s="462"/>
      <c r="M174" s="489"/>
      <c r="N174" s="489"/>
      <c r="O174" s="489"/>
      <c r="P174" s="489"/>
      <c r="Q174" s="490"/>
    </row>
    <row r="175" spans="1:17" s="43" customFormat="1">
      <c r="A175" s="115">
        <v>1</v>
      </c>
      <c r="B175" s="523" t="s">
        <v>110</v>
      </c>
      <c r="C175" s="115">
        <v>4</v>
      </c>
      <c r="D175" s="60"/>
      <c r="E175" s="147"/>
      <c r="F175" s="129"/>
      <c r="G175" s="83"/>
      <c r="H175" s="167" t="s">
        <v>184</v>
      </c>
      <c r="I175" s="148"/>
      <c r="J175" s="60"/>
      <c r="K175" s="98"/>
      <c r="L175" s="98"/>
      <c r="M175" s="147"/>
      <c r="N175" s="158"/>
      <c r="O175" s="95"/>
      <c r="P175" s="95"/>
      <c r="Q175" s="48"/>
    </row>
    <row r="176" spans="1:17" s="43" customFormat="1">
      <c r="A176" s="60">
        <v>2</v>
      </c>
      <c r="B176" s="594" t="s">
        <v>111</v>
      </c>
      <c r="C176" s="60">
        <v>4</v>
      </c>
      <c r="D176" s="144">
        <v>2</v>
      </c>
      <c r="E176" s="150">
        <v>1.2</v>
      </c>
      <c r="F176" s="155">
        <v>0.8</v>
      </c>
      <c r="G176" s="101"/>
      <c r="H176" s="166" t="s">
        <v>184</v>
      </c>
      <c r="I176" s="146"/>
      <c r="J176" s="60">
        <v>50</v>
      </c>
      <c r="K176" s="98">
        <v>15</v>
      </c>
      <c r="L176" s="98">
        <v>15</v>
      </c>
      <c r="M176" s="147">
        <v>20</v>
      </c>
      <c r="N176" s="137">
        <f>J176/D176</f>
        <v>25</v>
      </c>
      <c r="O176" s="14">
        <v>57</v>
      </c>
      <c r="P176" s="14">
        <v>43</v>
      </c>
      <c r="Q176" s="16">
        <v>0</v>
      </c>
    </row>
    <row r="177" spans="1:17" s="43" customFormat="1">
      <c r="A177" s="53">
        <v>3</v>
      </c>
      <c r="B177" s="524" t="s">
        <v>112</v>
      </c>
      <c r="C177" s="117">
        <v>4</v>
      </c>
      <c r="D177" s="144">
        <v>2</v>
      </c>
      <c r="E177" s="150">
        <v>1.2</v>
      </c>
      <c r="F177" s="155">
        <v>0.8</v>
      </c>
      <c r="G177" s="127"/>
      <c r="H177" s="165" t="s">
        <v>184</v>
      </c>
      <c r="I177" s="53"/>
      <c r="J177" s="60">
        <v>50</v>
      </c>
      <c r="K177" s="98">
        <v>15</v>
      </c>
      <c r="L177" s="98">
        <v>15</v>
      </c>
      <c r="M177" s="147">
        <v>20</v>
      </c>
      <c r="N177" s="137">
        <f>J177/D177</f>
        <v>25</v>
      </c>
      <c r="O177" s="14">
        <v>57</v>
      </c>
      <c r="P177" s="14">
        <v>43</v>
      </c>
      <c r="Q177" s="16">
        <v>0</v>
      </c>
    </row>
    <row r="178" spans="1:17" s="43" customFormat="1">
      <c r="A178" s="53">
        <v>4</v>
      </c>
      <c r="B178" s="524" t="s">
        <v>113</v>
      </c>
      <c r="C178" s="117">
        <v>4</v>
      </c>
      <c r="D178" s="144">
        <v>2</v>
      </c>
      <c r="E178" s="150">
        <v>1.2</v>
      </c>
      <c r="F178" s="155">
        <v>0.8</v>
      </c>
      <c r="G178" s="127"/>
      <c r="H178" s="165" t="s">
        <v>184</v>
      </c>
      <c r="I178" s="53"/>
      <c r="J178" s="60">
        <v>50</v>
      </c>
      <c r="K178" s="98">
        <v>15</v>
      </c>
      <c r="L178" s="98">
        <v>15</v>
      </c>
      <c r="M178" s="147">
        <v>20</v>
      </c>
      <c r="N178" s="137">
        <f>J178/D178</f>
        <v>25</v>
      </c>
      <c r="O178" s="14">
        <v>57</v>
      </c>
      <c r="P178" s="14">
        <v>43</v>
      </c>
      <c r="Q178" s="16">
        <v>0</v>
      </c>
    </row>
    <row r="179" spans="1:17" s="43" customFormat="1" ht="13.5" thickBot="1">
      <c r="A179" s="53">
        <v>5</v>
      </c>
      <c r="B179" s="595" t="s">
        <v>114</v>
      </c>
      <c r="C179" s="117">
        <v>4</v>
      </c>
      <c r="D179" s="108"/>
      <c r="E179" s="78"/>
      <c r="F179" s="130"/>
      <c r="G179" s="127"/>
      <c r="H179" s="165" t="s">
        <v>184</v>
      </c>
      <c r="I179" s="53"/>
      <c r="J179" s="108"/>
      <c r="K179" s="82"/>
      <c r="L179" s="82"/>
      <c r="M179" s="78"/>
      <c r="N179" s="120"/>
      <c r="O179" s="96"/>
      <c r="P179" s="96"/>
      <c r="Q179" s="104"/>
    </row>
    <row r="180" spans="1:17" s="43" customFormat="1" ht="13.5" thickBot="1">
      <c r="A180" s="90"/>
      <c r="B180" s="526" t="s">
        <v>52</v>
      </c>
      <c r="C180" s="90">
        <v>4</v>
      </c>
      <c r="D180" s="152">
        <v>6</v>
      </c>
      <c r="E180" s="153">
        <v>3.6</v>
      </c>
      <c r="F180" s="154">
        <v>2.4</v>
      </c>
      <c r="G180" s="75"/>
      <c r="H180" s="75" t="s">
        <v>44</v>
      </c>
      <c r="I180" s="76" t="s">
        <v>44</v>
      </c>
      <c r="J180" s="109">
        <f>SUM(J175:J179)</f>
        <v>150</v>
      </c>
      <c r="K180" s="82">
        <f>SUM(K175:K179)</f>
        <v>45</v>
      </c>
      <c r="L180" s="82">
        <f>SUM(L175:L179)</f>
        <v>45</v>
      </c>
      <c r="M180" s="109">
        <f>SUM(M175:M179)</f>
        <v>60</v>
      </c>
      <c r="N180" s="87"/>
      <c r="O180" s="75"/>
      <c r="P180" s="75"/>
      <c r="Q180" s="76"/>
    </row>
    <row r="181" spans="1:17" s="43" customFormat="1" ht="13.5" thickBot="1">
      <c r="A181" s="60"/>
      <c r="B181" s="530" t="s">
        <v>53</v>
      </c>
      <c r="C181" s="60">
        <v>4</v>
      </c>
      <c r="D181" s="100"/>
      <c r="E181" s="101"/>
      <c r="F181" s="98"/>
      <c r="G181" s="98"/>
      <c r="H181" s="81" t="s">
        <v>44</v>
      </c>
      <c r="I181" s="102" t="s">
        <v>44</v>
      </c>
      <c r="J181" s="146"/>
      <c r="K181" s="98"/>
      <c r="L181" s="98"/>
      <c r="M181" s="146"/>
      <c r="N181" s="87"/>
      <c r="O181" s="75"/>
      <c r="P181" s="75"/>
      <c r="Q181" s="76"/>
    </row>
    <row r="182" spans="1:17" s="43" customFormat="1" ht="13.5" thickBot="1">
      <c r="A182" s="90"/>
      <c r="B182" s="596" t="s">
        <v>54</v>
      </c>
      <c r="C182" s="90">
        <v>4</v>
      </c>
      <c r="D182" s="138">
        <v>6</v>
      </c>
      <c r="E182" s="131">
        <v>3.6</v>
      </c>
      <c r="F182" s="133">
        <v>2.6</v>
      </c>
      <c r="G182" s="75"/>
      <c r="H182" s="75" t="s">
        <v>44</v>
      </c>
      <c r="I182" s="76" t="s">
        <v>44</v>
      </c>
      <c r="J182" s="88">
        <v>150</v>
      </c>
      <c r="K182" s="75">
        <v>45</v>
      </c>
      <c r="L182" s="75">
        <v>45</v>
      </c>
      <c r="M182" s="88">
        <v>60</v>
      </c>
      <c r="N182" s="87"/>
      <c r="O182" s="75"/>
      <c r="P182" s="75"/>
      <c r="Q182" s="76"/>
    </row>
    <row r="183" spans="1:17"/>
    <row r="184" spans="1:17"/>
    <row r="185" spans="1:17" ht="13.5" thickBot="1">
      <c r="B185" s="519" t="s">
        <v>121</v>
      </c>
      <c r="G185" s="9"/>
    </row>
    <row r="186" spans="1:17">
      <c r="A186" s="49" t="s">
        <v>0</v>
      </c>
      <c r="B186" s="520"/>
      <c r="C186" s="55"/>
      <c r="D186" s="479" t="s">
        <v>37</v>
      </c>
      <c r="E186" s="480"/>
      <c r="F186" s="480"/>
      <c r="G186" s="74" t="s">
        <v>25</v>
      </c>
      <c r="H186" s="2" t="s">
        <v>1</v>
      </c>
      <c r="I186" s="57" t="s">
        <v>30</v>
      </c>
      <c r="J186" s="475" t="s">
        <v>40</v>
      </c>
      <c r="K186" s="476"/>
      <c r="L186" s="476"/>
      <c r="M186" s="502"/>
      <c r="N186" s="491" t="s">
        <v>199</v>
      </c>
      <c r="O186" s="494" t="s">
        <v>200</v>
      </c>
      <c r="P186" s="494"/>
      <c r="Q186" s="495"/>
    </row>
    <row r="187" spans="1:17">
      <c r="A187" s="56"/>
      <c r="B187" s="521" t="s">
        <v>14</v>
      </c>
      <c r="C187" s="92" t="s">
        <v>28</v>
      </c>
      <c r="D187" s="445" t="s">
        <v>2</v>
      </c>
      <c r="E187" s="13" t="s">
        <v>34</v>
      </c>
      <c r="F187" s="63" t="s">
        <v>17</v>
      </c>
      <c r="G187" s="71" t="s">
        <v>38</v>
      </c>
      <c r="H187" s="6" t="s">
        <v>36</v>
      </c>
      <c r="I187" s="58" t="s">
        <v>31</v>
      </c>
      <c r="J187" s="86" t="s">
        <v>2</v>
      </c>
      <c r="K187" s="483" t="s">
        <v>41</v>
      </c>
      <c r="L187" s="483"/>
      <c r="M187" s="52" t="s">
        <v>39</v>
      </c>
      <c r="N187" s="492"/>
      <c r="O187" s="496"/>
      <c r="P187" s="496"/>
      <c r="Q187" s="497"/>
    </row>
    <row r="188" spans="1:17">
      <c r="A188" s="3"/>
      <c r="B188" s="521" t="s">
        <v>3</v>
      </c>
      <c r="C188" s="62"/>
      <c r="D188" s="41"/>
      <c r="E188" s="13" t="s">
        <v>15</v>
      </c>
      <c r="F188" s="29" t="s">
        <v>21</v>
      </c>
      <c r="G188" s="72" t="s">
        <v>46</v>
      </c>
      <c r="H188" s="6"/>
      <c r="I188" s="59" t="s">
        <v>32</v>
      </c>
      <c r="J188" s="68"/>
      <c r="K188" s="66" t="s">
        <v>16</v>
      </c>
      <c r="L188" s="85" t="s">
        <v>45</v>
      </c>
      <c r="M188" s="61"/>
      <c r="N188" s="492"/>
      <c r="O188" s="498" t="s">
        <v>201</v>
      </c>
      <c r="P188" s="498" t="s">
        <v>202</v>
      </c>
      <c r="Q188" s="500" t="s">
        <v>203</v>
      </c>
    </row>
    <row r="189" spans="1:17">
      <c r="A189" s="41"/>
      <c r="B189" s="521"/>
      <c r="C189" s="5"/>
      <c r="D189" s="41"/>
      <c r="E189" s="13" t="s">
        <v>29</v>
      </c>
      <c r="F189" s="50" t="s">
        <v>18</v>
      </c>
      <c r="G189" s="67" t="s">
        <v>47</v>
      </c>
      <c r="H189" s="5"/>
      <c r="I189" s="58" t="s">
        <v>33</v>
      </c>
      <c r="J189" s="69"/>
      <c r="K189" s="38"/>
      <c r="L189" s="73"/>
      <c r="M189" s="30"/>
      <c r="N189" s="492"/>
      <c r="O189" s="498"/>
      <c r="P189" s="498"/>
      <c r="Q189" s="500"/>
    </row>
    <row r="190" spans="1:17">
      <c r="A190" s="41"/>
      <c r="B190" s="522"/>
      <c r="C190" s="27"/>
      <c r="D190" s="41"/>
      <c r="E190" s="13" t="s">
        <v>35</v>
      </c>
      <c r="F190" s="50"/>
      <c r="G190" s="67" t="s">
        <v>19</v>
      </c>
      <c r="H190" s="7"/>
      <c r="I190" s="41" t="s">
        <v>50</v>
      </c>
      <c r="J190" s="20"/>
      <c r="K190" s="38"/>
      <c r="L190" s="12"/>
      <c r="M190" s="21"/>
      <c r="N190" s="492"/>
      <c r="O190" s="498"/>
      <c r="P190" s="498"/>
      <c r="Q190" s="500"/>
    </row>
    <row r="191" spans="1:17">
      <c r="A191" s="41"/>
      <c r="B191" s="522"/>
      <c r="C191" s="27"/>
      <c r="D191" s="41"/>
      <c r="E191" s="13"/>
      <c r="F191" s="50"/>
      <c r="G191" s="67"/>
      <c r="H191" s="7"/>
      <c r="I191" s="41"/>
      <c r="J191" s="20"/>
      <c r="K191" s="38"/>
      <c r="L191" s="12"/>
      <c r="M191" s="21"/>
      <c r="N191" s="492"/>
      <c r="O191" s="498"/>
      <c r="P191" s="498"/>
      <c r="Q191" s="500"/>
    </row>
    <row r="192" spans="1:17" ht="13.5" thickBot="1">
      <c r="A192" s="41"/>
      <c r="B192" s="522"/>
      <c r="C192" s="5"/>
      <c r="D192" s="41"/>
      <c r="E192" s="13"/>
      <c r="F192" s="50"/>
      <c r="G192" s="13"/>
      <c r="H192" s="5"/>
      <c r="I192" s="41"/>
      <c r="J192" s="20"/>
      <c r="K192" s="38"/>
      <c r="L192" s="12"/>
      <c r="M192" s="21"/>
      <c r="N192" s="503"/>
      <c r="O192" s="504"/>
      <c r="P192" s="504"/>
      <c r="Q192" s="505"/>
    </row>
    <row r="193" spans="1:17" ht="13.5" thickBot="1">
      <c r="A193" s="36"/>
      <c r="B193" s="259" t="s">
        <v>27</v>
      </c>
      <c r="C193" s="206"/>
      <c r="D193" s="46"/>
      <c r="E193" s="46"/>
      <c r="F193" s="46"/>
      <c r="G193" s="46"/>
      <c r="H193" s="46"/>
      <c r="I193" s="46"/>
      <c r="J193" s="46"/>
      <c r="K193" s="46"/>
      <c r="L193" s="46"/>
      <c r="M193" s="489"/>
      <c r="N193" s="489"/>
      <c r="O193" s="489"/>
      <c r="P193" s="489"/>
      <c r="Q193" s="490"/>
    </row>
    <row r="194" spans="1:17" ht="13.5" thickBot="1">
      <c r="A194" s="481" t="s">
        <v>122</v>
      </c>
      <c r="B194" s="484"/>
      <c r="C194" s="484"/>
      <c r="D194" s="484"/>
      <c r="E194" s="484"/>
      <c r="F194" s="484"/>
      <c r="G194" s="484"/>
      <c r="H194" s="484"/>
      <c r="I194" s="484"/>
      <c r="J194" s="484"/>
      <c r="K194" s="484"/>
      <c r="L194" s="484"/>
      <c r="M194" s="484"/>
      <c r="N194" s="484"/>
      <c r="O194" s="484"/>
      <c r="P194" s="484"/>
      <c r="Q194" s="482"/>
    </row>
    <row r="195" spans="1:17" ht="13.5" thickBot="1">
      <c r="A195" s="94" t="s">
        <v>9</v>
      </c>
      <c r="B195" s="259" t="s">
        <v>7</v>
      </c>
      <c r="C195" s="80"/>
      <c r="D195" s="46"/>
      <c r="E195" s="46"/>
      <c r="F195" s="46"/>
      <c r="G195" s="46"/>
      <c r="H195" s="46"/>
      <c r="I195" s="46"/>
      <c r="J195" s="46"/>
      <c r="K195" s="46"/>
      <c r="L195" s="46"/>
      <c r="M195" s="489"/>
      <c r="N195" s="489"/>
      <c r="O195" s="489"/>
      <c r="P195" s="489"/>
      <c r="Q195" s="490"/>
    </row>
    <row r="196" spans="1:17">
      <c r="A196" s="207">
        <v>1</v>
      </c>
      <c r="B196" s="597" t="s">
        <v>4</v>
      </c>
      <c r="C196" s="340">
        <v>3</v>
      </c>
      <c r="D196" s="341">
        <v>2</v>
      </c>
      <c r="E196" s="271">
        <v>1</v>
      </c>
      <c r="F196" s="271">
        <v>1</v>
      </c>
      <c r="G196" s="343"/>
      <c r="H196" s="343" t="s">
        <v>184</v>
      </c>
      <c r="I196" s="344" t="s">
        <v>26</v>
      </c>
      <c r="J196" s="409">
        <v>30</v>
      </c>
      <c r="K196" s="343"/>
      <c r="L196" s="343">
        <v>30</v>
      </c>
      <c r="M196" s="346"/>
      <c r="N196" s="410"/>
      <c r="O196" s="348">
        <v>46</v>
      </c>
      <c r="P196" s="348">
        <v>54</v>
      </c>
      <c r="Q196" s="349">
        <v>0</v>
      </c>
    </row>
    <row r="197" spans="1:17" ht="13.5" thickBot="1">
      <c r="A197" s="178"/>
      <c r="B197" s="585" t="s">
        <v>52</v>
      </c>
      <c r="C197" s="378">
        <v>3</v>
      </c>
      <c r="D197" s="405">
        <v>2</v>
      </c>
      <c r="E197" s="406">
        <v>1</v>
      </c>
      <c r="F197" s="407">
        <v>1</v>
      </c>
      <c r="G197" s="219"/>
      <c r="H197" s="219" t="s">
        <v>44</v>
      </c>
      <c r="I197" s="227" t="s">
        <v>44</v>
      </c>
      <c r="J197" s="215">
        <v>30</v>
      </c>
      <c r="K197" s="219"/>
      <c r="L197" s="219">
        <v>30</v>
      </c>
      <c r="M197" s="215"/>
      <c r="N197" s="310"/>
      <c r="O197" s="295"/>
      <c r="P197" s="295"/>
      <c r="Q197" s="296"/>
    </row>
    <row r="198" spans="1:17">
      <c r="A198" s="161"/>
      <c r="B198" s="527" t="s">
        <v>53</v>
      </c>
      <c r="C198" s="303">
        <v>3</v>
      </c>
      <c r="D198" s="404"/>
      <c r="E198" s="272"/>
      <c r="F198" s="305"/>
      <c r="G198" s="305"/>
      <c r="H198" s="306" t="s">
        <v>44</v>
      </c>
      <c r="I198" s="307" t="s">
        <v>44</v>
      </c>
      <c r="J198" s="308"/>
      <c r="K198" s="305"/>
      <c r="L198" s="305"/>
      <c r="M198" s="308"/>
      <c r="N198" s="309"/>
      <c r="O198" s="306"/>
      <c r="P198" s="306"/>
      <c r="Q198" s="307"/>
    </row>
    <row r="199" spans="1:17" ht="13.5" thickBot="1">
      <c r="A199" s="162"/>
      <c r="B199" s="535" t="s">
        <v>54</v>
      </c>
      <c r="C199" s="287">
        <v>3</v>
      </c>
      <c r="D199" s="392">
        <v>2</v>
      </c>
      <c r="E199" s="262">
        <v>1</v>
      </c>
      <c r="F199" s="263">
        <v>1</v>
      </c>
      <c r="G199" s="289"/>
      <c r="H199" s="219" t="s">
        <v>44</v>
      </c>
      <c r="I199" s="227" t="s">
        <v>44</v>
      </c>
      <c r="J199" s="293">
        <v>30</v>
      </c>
      <c r="K199" s="289"/>
      <c r="L199" s="289">
        <v>30</v>
      </c>
      <c r="M199" s="293"/>
      <c r="N199" s="310"/>
      <c r="O199" s="295"/>
      <c r="P199" s="295"/>
      <c r="Q199" s="296"/>
    </row>
    <row r="200" spans="1:17" ht="13.5" thickBot="1">
      <c r="A200" s="94" t="s">
        <v>12</v>
      </c>
      <c r="B200" s="259" t="s">
        <v>11</v>
      </c>
      <c r="C200" s="259"/>
      <c r="D200" s="374"/>
      <c r="E200" s="374"/>
      <c r="F200" s="374"/>
      <c r="G200" s="374"/>
      <c r="H200" s="374"/>
      <c r="I200" s="374"/>
      <c r="J200" s="374"/>
      <c r="K200" s="374"/>
      <c r="L200" s="374"/>
      <c r="M200" s="487"/>
      <c r="N200" s="487"/>
      <c r="O200" s="487"/>
      <c r="P200" s="487"/>
      <c r="Q200" s="488"/>
    </row>
    <row r="201" spans="1:17">
      <c r="A201" s="118">
        <v>1</v>
      </c>
      <c r="B201" s="550" t="s">
        <v>130</v>
      </c>
      <c r="C201" s="375">
        <v>5</v>
      </c>
      <c r="D201" s="260">
        <v>4</v>
      </c>
      <c r="E201" s="260">
        <v>1.8</v>
      </c>
      <c r="F201" s="305">
        <f>M201*D201/J201</f>
        <v>2.2000000000000002</v>
      </c>
      <c r="G201" s="305"/>
      <c r="H201" s="385" t="s">
        <v>184</v>
      </c>
      <c r="I201" s="411" t="s">
        <v>20</v>
      </c>
      <c r="J201" s="303">
        <v>100</v>
      </c>
      <c r="K201" s="305">
        <v>15</v>
      </c>
      <c r="L201" s="308">
        <v>30</v>
      </c>
      <c r="M201" s="308">
        <v>55</v>
      </c>
      <c r="N201" s="315">
        <f>J201/D201</f>
        <v>25</v>
      </c>
      <c r="O201" s="306">
        <v>63</v>
      </c>
      <c r="P201" s="306">
        <v>37</v>
      </c>
      <c r="Q201" s="307">
        <v>0</v>
      </c>
    </row>
    <row r="202" spans="1:17">
      <c r="A202" s="99">
        <v>2</v>
      </c>
      <c r="B202" s="551" t="s">
        <v>131</v>
      </c>
      <c r="C202" s="379">
        <v>5</v>
      </c>
      <c r="D202" s="267">
        <v>4.5</v>
      </c>
      <c r="E202" s="267">
        <v>1.8</v>
      </c>
      <c r="F202" s="261">
        <f t="shared" ref="F202:F203" si="18">M202*D202/J202</f>
        <v>2.7079646017699117</v>
      </c>
      <c r="G202" s="317"/>
      <c r="H202" s="388" t="s">
        <v>184</v>
      </c>
      <c r="I202" s="412" t="s">
        <v>20</v>
      </c>
      <c r="J202" s="319">
        <v>113</v>
      </c>
      <c r="K202" s="317"/>
      <c r="L202" s="320">
        <v>45</v>
      </c>
      <c r="M202" s="320">
        <f>J202-L202</f>
        <v>68</v>
      </c>
      <c r="N202" s="282">
        <f>J202/D202</f>
        <v>25.111111111111111</v>
      </c>
      <c r="O202" s="284">
        <v>0</v>
      </c>
      <c r="P202" s="284">
        <v>100</v>
      </c>
      <c r="Q202" s="285">
        <v>0</v>
      </c>
    </row>
    <row r="203" spans="1:17">
      <c r="A203" s="14">
        <v>3</v>
      </c>
      <c r="B203" s="552" t="s">
        <v>132</v>
      </c>
      <c r="C203" s="389">
        <v>5</v>
      </c>
      <c r="D203" s="266">
        <v>5.5</v>
      </c>
      <c r="E203" s="276">
        <v>2.4</v>
      </c>
      <c r="F203" s="261">
        <f t="shared" si="18"/>
        <v>3.0912408759124088</v>
      </c>
      <c r="G203" s="284"/>
      <c r="H203" s="390" t="s">
        <v>183</v>
      </c>
      <c r="I203" s="413" t="s">
        <v>20</v>
      </c>
      <c r="J203" s="326">
        <v>137</v>
      </c>
      <c r="K203" s="284">
        <v>30</v>
      </c>
      <c r="L203" s="284">
        <v>30</v>
      </c>
      <c r="M203" s="286">
        <v>77</v>
      </c>
      <c r="N203" s="282">
        <f t="shared" ref="N203:N204" si="19">J203/D203</f>
        <v>24.90909090909091</v>
      </c>
      <c r="O203" s="284">
        <v>0</v>
      </c>
      <c r="P203" s="284">
        <v>27</v>
      </c>
      <c r="Q203" s="285">
        <v>73</v>
      </c>
    </row>
    <row r="204" spans="1:17" ht="25.5">
      <c r="A204" s="14">
        <v>4</v>
      </c>
      <c r="B204" s="598" t="s">
        <v>198</v>
      </c>
      <c r="C204" s="414">
        <v>5</v>
      </c>
      <c r="D204" s="266">
        <v>4</v>
      </c>
      <c r="E204" s="276">
        <v>1.8</v>
      </c>
      <c r="F204" s="284">
        <v>2.2000000000000002</v>
      </c>
      <c r="G204" s="284"/>
      <c r="H204" s="390" t="s">
        <v>184</v>
      </c>
      <c r="I204" s="413" t="s">
        <v>20</v>
      </c>
      <c r="J204" s="326">
        <v>100</v>
      </c>
      <c r="K204" s="284">
        <v>15</v>
      </c>
      <c r="L204" s="284">
        <v>30</v>
      </c>
      <c r="M204" s="286">
        <v>55</v>
      </c>
      <c r="N204" s="282">
        <f t="shared" si="19"/>
        <v>25</v>
      </c>
      <c r="O204" s="284">
        <v>67</v>
      </c>
      <c r="P204" s="284">
        <v>33</v>
      </c>
      <c r="Q204" s="285">
        <v>0</v>
      </c>
    </row>
    <row r="205" spans="1:17" ht="26.25" thickBot="1">
      <c r="A205" s="93">
        <v>5</v>
      </c>
      <c r="B205" s="599" t="s">
        <v>134</v>
      </c>
      <c r="C205" s="379">
        <v>5</v>
      </c>
      <c r="D205" s="267">
        <v>4</v>
      </c>
      <c r="E205" s="267">
        <v>1.8</v>
      </c>
      <c r="F205" s="317">
        <v>2.2000000000000002</v>
      </c>
      <c r="G205" s="317"/>
      <c r="H205" s="388" t="s">
        <v>184</v>
      </c>
      <c r="I205" s="412" t="s">
        <v>20</v>
      </c>
      <c r="J205" s="319">
        <v>100</v>
      </c>
      <c r="K205" s="317">
        <v>15</v>
      </c>
      <c r="L205" s="320">
        <v>30</v>
      </c>
      <c r="M205" s="293">
        <v>55</v>
      </c>
      <c r="N205" s="294">
        <f>J205/D205</f>
        <v>25</v>
      </c>
      <c r="O205" s="295">
        <v>68</v>
      </c>
      <c r="P205" s="295">
        <v>32</v>
      </c>
      <c r="Q205" s="296">
        <v>0</v>
      </c>
    </row>
    <row r="206" spans="1:17" ht="15.75" customHeight="1" thickBot="1">
      <c r="A206" s="36"/>
      <c r="B206" s="444" t="s">
        <v>52</v>
      </c>
      <c r="C206" s="389">
        <v>5</v>
      </c>
      <c r="D206" s="297">
        <f>SUM(D201:D205)</f>
        <v>22</v>
      </c>
      <c r="E206" s="298">
        <f>SUM(E201:E205)</f>
        <v>9.6</v>
      </c>
      <c r="F206" s="299">
        <f>SUM(F201:F205)</f>
        <v>12.399205477682319</v>
      </c>
      <c r="G206" s="300"/>
      <c r="H206" s="300" t="s">
        <v>44</v>
      </c>
      <c r="I206" s="301" t="s">
        <v>44</v>
      </c>
      <c r="J206" s="302">
        <f>SUM(J201:J205)</f>
        <v>550</v>
      </c>
      <c r="K206" s="300">
        <f>SUM(K201:K205)</f>
        <v>75</v>
      </c>
      <c r="L206" s="300">
        <f>SUM(L201:L205)</f>
        <v>165</v>
      </c>
      <c r="M206" s="302">
        <f>SUM(M201:M205)</f>
        <v>310</v>
      </c>
      <c r="N206" s="236"/>
      <c r="O206" s="300"/>
      <c r="P206" s="300"/>
      <c r="Q206" s="301"/>
    </row>
    <row r="207" spans="1:17" ht="13.5" thickBot="1">
      <c r="A207" s="32"/>
      <c r="B207" s="570" t="s">
        <v>53</v>
      </c>
      <c r="C207" s="303">
        <v>5</v>
      </c>
      <c r="D207" s="304"/>
      <c r="E207" s="272"/>
      <c r="F207" s="305"/>
      <c r="G207" s="305"/>
      <c r="H207" s="306" t="s">
        <v>44</v>
      </c>
      <c r="I207" s="307" t="s">
        <v>44</v>
      </c>
      <c r="J207" s="308"/>
      <c r="K207" s="305"/>
      <c r="L207" s="305"/>
      <c r="M207" s="308"/>
      <c r="N207" s="309"/>
      <c r="O207" s="306"/>
      <c r="P207" s="306"/>
      <c r="Q207" s="307"/>
    </row>
    <row r="208" spans="1:17" ht="13.5" thickBot="1">
      <c r="A208" s="45"/>
      <c r="B208" s="558" t="s">
        <v>54</v>
      </c>
      <c r="C208" s="310">
        <v>5</v>
      </c>
      <c r="D208" s="298">
        <v>6</v>
      </c>
      <c r="E208" s="298">
        <v>3.6</v>
      </c>
      <c r="F208" s="300">
        <v>2.4</v>
      </c>
      <c r="G208" s="289"/>
      <c r="H208" s="219" t="s">
        <v>44</v>
      </c>
      <c r="I208" s="227" t="s">
        <v>44</v>
      </c>
      <c r="J208" s="293">
        <v>150</v>
      </c>
      <c r="K208" s="289">
        <v>45</v>
      </c>
      <c r="L208" s="289">
        <v>45</v>
      </c>
      <c r="M208" s="293">
        <v>60</v>
      </c>
      <c r="N208" s="310"/>
      <c r="O208" s="295"/>
      <c r="P208" s="295"/>
      <c r="Q208" s="296"/>
    </row>
    <row r="209" spans="1:18" ht="13.5" thickBot="1">
      <c r="A209" s="41"/>
      <c r="B209" s="600" t="s">
        <v>185</v>
      </c>
      <c r="C209" s="339">
        <v>5</v>
      </c>
      <c r="D209" s="298">
        <v>6</v>
      </c>
      <c r="E209" s="298">
        <v>3.6</v>
      </c>
      <c r="F209" s="300">
        <v>2.4</v>
      </c>
      <c r="G209" s="300"/>
      <c r="H209" s="415" t="s">
        <v>184</v>
      </c>
      <c r="I209" s="416" t="s">
        <v>26</v>
      </c>
      <c r="J209" s="213">
        <v>150</v>
      </c>
      <c r="K209" s="300">
        <v>45</v>
      </c>
      <c r="L209" s="302">
        <v>45</v>
      </c>
      <c r="M209" s="302">
        <v>3</v>
      </c>
      <c r="N209" s="294">
        <f>J209/D209</f>
        <v>25</v>
      </c>
      <c r="O209" s="300">
        <v>48</v>
      </c>
      <c r="P209" s="300">
        <v>52</v>
      </c>
      <c r="Q209" s="301">
        <v>0</v>
      </c>
    </row>
    <row r="210" spans="1:18" ht="13.5" thickBot="1">
      <c r="A210" s="481" t="s">
        <v>194</v>
      </c>
      <c r="B210" s="482"/>
      <c r="C210" s="339"/>
      <c r="D210" s="212">
        <v>30</v>
      </c>
      <c r="E210" s="302">
        <v>14.8</v>
      </c>
      <c r="F210" s="302">
        <v>15.2</v>
      </c>
      <c r="G210" s="302"/>
      <c r="H210" s="300"/>
      <c r="I210" s="302"/>
      <c r="J210" s="228">
        <f>SUM(J197,J206,J209)</f>
        <v>730</v>
      </c>
      <c r="K210" s="228">
        <f t="shared" ref="K210:M210" si="20">SUM(K197,K206,K209)</f>
        <v>120</v>
      </c>
      <c r="L210" s="228">
        <f t="shared" si="20"/>
        <v>240</v>
      </c>
      <c r="M210" s="228">
        <f t="shared" si="20"/>
        <v>313</v>
      </c>
      <c r="N210" s="381"/>
      <c r="O210" s="382"/>
      <c r="P210" s="382"/>
      <c r="Q210" s="384"/>
    </row>
    <row r="211" spans="1:18" ht="13.5" thickBot="1">
      <c r="A211" s="466"/>
      <c r="B211" s="311"/>
      <c r="C211" s="374"/>
      <c r="D211" s="461"/>
      <c r="E211" s="461"/>
      <c r="F211" s="461"/>
      <c r="G211" s="461"/>
      <c r="H211" s="461"/>
      <c r="I211" s="461"/>
      <c r="J211" s="374"/>
      <c r="K211" s="374"/>
      <c r="L211" s="374"/>
      <c r="M211" s="487"/>
      <c r="N211" s="487"/>
      <c r="O211" s="487"/>
      <c r="P211" s="487"/>
      <c r="Q211" s="488"/>
    </row>
    <row r="212" spans="1:18" ht="13.5" thickBot="1">
      <c r="A212" s="481" t="s">
        <v>205</v>
      </c>
      <c r="B212" s="484"/>
      <c r="C212" s="484"/>
      <c r="D212" s="484"/>
      <c r="E212" s="484"/>
      <c r="F212" s="484"/>
      <c r="G212" s="484"/>
      <c r="H212" s="484"/>
      <c r="I212" s="484"/>
      <c r="J212" s="484"/>
      <c r="K212" s="484"/>
      <c r="L212" s="484"/>
      <c r="M212" s="484"/>
      <c r="N212" s="484"/>
      <c r="O212" s="484"/>
      <c r="P212" s="484"/>
      <c r="Q212" s="482"/>
    </row>
    <row r="213" spans="1:18" s="43" customFormat="1" ht="13.5" thickBot="1">
      <c r="A213" s="94" t="s">
        <v>12</v>
      </c>
      <c r="B213" s="259" t="s">
        <v>11</v>
      </c>
      <c r="C213" s="80"/>
      <c r="D213" s="46"/>
      <c r="E213" s="46"/>
      <c r="F213" s="46"/>
      <c r="G213" s="46"/>
      <c r="H213" s="46"/>
      <c r="I213" s="46"/>
      <c r="J213" s="46"/>
      <c r="K213" s="46"/>
      <c r="L213" s="46"/>
      <c r="M213" s="489"/>
      <c r="N213" s="489"/>
      <c r="O213" s="489"/>
      <c r="P213" s="489"/>
      <c r="Q213" s="490"/>
    </row>
    <row r="214" spans="1:18" s="43" customFormat="1">
      <c r="A214" s="118">
        <v>1</v>
      </c>
      <c r="B214" s="550" t="s">
        <v>141</v>
      </c>
      <c r="C214" s="375">
        <v>6</v>
      </c>
      <c r="D214" s="260">
        <v>5</v>
      </c>
      <c r="E214" s="260">
        <v>2.4</v>
      </c>
      <c r="F214" s="261">
        <f t="shared" ref="F214:F219" si="21">M214*D214/J214</f>
        <v>2.6190476190476191</v>
      </c>
      <c r="G214" s="305"/>
      <c r="H214" s="385" t="s">
        <v>183</v>
      </c>
      <c r="I214" s="308"/>
      <c r="J214" s="303">
        <v>126</v>
      </c>
      <c r="K214" s="305">
        <v>30</v>
      </c>
      <c r="L214" s="308">
        <v>30</v>
      </c>
      <c r="M214" s="308">
        <v>66</v>
      </c>
      <c r="N214" s="315">
        <f>J214/D214</f>
        <v>25.2</v>
      </c>
      <c r="O214" s="306">
        <v>33</v>
      </c>
      <c r="P214" s="306">
        <v>68</v>
      </c>
      <c r="Q214" s="307">
        <v>0</v>
      </c>
    </row>
    <row r="215" spans="1:18" s="43" customFormat="1">
      <c r="A215" s="60">
        <v>2</v>
      </c>
      <c r="B215" s="551" t="s">
        <v>142</v>
      </c>
      <c r="C215" s="379">
        <v>6</v>
      </c>
      <c r="D215" s="267">
        <v>4</v>
      </c>
      <c r="E215" s="267">
        <v>1.8</v>
      </c>
      <c r="F215" s="261">
        <f t="shared" si="21"/>
        <v>2.2000000000000002</v>
      </c>
      <c r="G215" s="317"/>
      <c r="H215" s="388" t="s">
        <v>184</v>
      </c>
      <c r="I215" s="320"/>
      <c r="J215" s="319">
        <v>100</v>
      </c>
      <c r="K215" s="317"/>
      <c r="L215" s="320">
        <v>45</v>
      </c>
      <c r="M215" s="320">
        <v>55</v>
      </c>
      <c r="N215" s="282">
        <f>J215/D215</f>
        <v>25</v>
      </c>
      <c r="O215" s="284">
        <v>0</v>
      </c>
      <c r="P215" s="284">
        <v>100</v>
      </c>
      <c r="Q215" s="285">
        <v>0</v>
      </c>
    </row>
    <row r="216" spans="1:18" s="43" customFormat="1">
      <c r="A216" s="14">
        <v>3</v>
      </c>
      <c r="B216" s="552" t="s">
        <v>143</v>
      </c>
      <c r="C216" s="389">
        <v>6</v>
      </c>
      <c r="D216" s="266">
        <v>3</v>
      </c>
      <c r="E216" s="276">
        <f>D216-F216</f>
        <v>1.7532467532467533</v>
      </c>
      <c r="F216" s="261">
        <f t="shared" si="21"/>
        <v>1.2467532467532467</v>
      </c>
      <c r="G216" s="284"/>
      <c r="H216" s="390" t="s">
        <v>183</v>
      </c>
      <c r="I216" s="286"/>
      <c r="J216" s="326">
        <v>77</v>
      </c>
      <c r="K216" s="284">
        <v>15</v>
      </c>
      <c r="L216" s="284">
        <v>30</v>
      </c>
      <c r="M216" s="286">
        <v>32</v>
      </c>
      <c r="N216" s="282">
        <f t="shared" ref="N216:N219" si="22">J216/D216</f>
        <v>25.666666666666668</v>
      </c>
      <c r="O216" s="284">
        <v>0</v>
      </c>
      <c r="P216" s="284">
        <v>100</v>
      </c>
      <c r="Q216" s="285">
        <v>0</v>
      </c>
    </row>
    <row r="217" spans="1:18" s="43" customFormat="1" ht="25.5">
      <c r="A217" s="14">
        <v>4</v>
      </c>
      <c r="B217" s="598" t="s">
        <v>144</v>
      </c>
      <c r="C217" s="389">
        <v>6</v>
      </c>
      <c r="D217" s="266">
        <v>3</v>
      </c>
      <c r="E217" s="276">
        <f t="shared" ref="E217:E219" si="23">D217-F217</f>
        <v>1.7307692307692308</v>
      </c>
      <c r="F217" s="261">
        <f t="shared" si="21"/>
        <v>1.2692307692307692</v>
      </c>
      <c r="G217" s="284"/>
      <c r="H217" s="390" t="s">
        <v>184</v>
      </c>
      <c r="I217" s="286"/>
      <c r="J217" s="326">
        <v>78</v>
      </c>
      <c r="K217" s="284">
        <v>15</v>
      </c>
      <c r="L217" s="284">
        <v>30</v>
      </c>
      <c r="M217" s="286">
        <v>33</v>
      </c>
      <c r="N217" s="282">
        <f t="shared" si="22"/>
        <v>26</v>
      </c>
      <c r="O217" s="284">
        <v>33</v>
      </c>
      <c r="P217" s="284">
        <v>67</v>
      </c>
      <c r="Q217" s="285">
        <v>0</v>
      </c>
    </row>
    <row r="218" spans="1:18" s="43" customFormat="1">
      <c r="A218" s="14">
        <v>5</v>
      </c>
      <c r="B218" s="552" t="s">
        <v>145</v>
      </c>
      <c r="C218" s="389">
        <v>6</v>
      </c>
      <c r="D218" s="266">
        <v>3</v>
      </c>
      <c r="E218" s="276">
        <f t="shared" si="23"/>
        <v>1.8</v>
      </c>
      <c r="F218" s="261">
        <f t="shared" si="21"/>
        <v>1.2</v>
      </c>
      <c r="G218" s="284"/>
      <c r="H218" s="390" t="s">
        <v>184</v>
      </c>
      <c r="I218" s="286"/>
      <c r="J218" s="326">
        <v>75</v>
      </c>
      <c r="K218" s="284">
        <v>15</v>
      </c>
      <c r="L218" s="284">
        <v>30</v>
      </c>
      <c r="M218" s="286">
        <v>30</v>
      </c>
      <c r="N218" s="282">
        <f t="shared" si="22"/>
        <v>25</v>
      </c>
      <c r="O218" s="284">
        <v>31</v>
      </c>
      <c r="P218" s="284">
        <v>69</v>
      </c>
      <c r="Q218" s="285">
        <v>0</v>
      </c>
    </row>
    <row r="219" spans="1:18" s="43" customFormat="1" ht="13.5" thickBot="1">
      <c r="A219" s="93">
        <v>6</v>
      </c>
      <c r="B219" s="601" t="s">
        <v>146</v>
      </c>
      <c r="C219" s="414">
        <v>6</v>
      </c>
      <c r="D219" s="262">
        <v>2</v>
      </c>
      <c r="E219" s="276">
        <f t="shared" si="23"/>
        <v>1.2</v>
      </c>
      <c r="F219" s="261">
        <f t="shared" si="21"/>
        <v>0.8</v>
      </c>
      <c r="G219" s="289"/>
      <c r="H219" s="398" t="s">
        <v>184</v>
      </c>
      <c r="I219" s="293"/>
      <c r="J219" s="392">
        <v>50</v>
      </c>
      <c r="K219" s="289"/>
      <c r="L219" s="289">
        <v>30</v>
      </c>
      <c r="M219" s="293">
        <v>20</v>
      </c>
      <c r="N219" s="282">
        <f t="shared" si="22"/>
        <v>25</v>
      </c>
      <c r="O219" s="295">
        <v>0</v>
      </c>
      <c r="P219" s="295">
        <v>100</v>
      </c>
      <c r="Q219" s="296">
        <v>0</v>
      </c>
    </row>
    <row r="220" spans="1:18" s="43" customFormat="1" ht="13.5" thickBot="1">
      <c r="A220" s="36"/>
      <c r="B220" s="444" t="s">
        <v>52</v>
      </c>
      <c r="C220" s="213">
        <v>6</v>
      </c>
      <c r="D220" s="297"/>
      <c r="E220" s="298"/>
      <c r="F220" s="300"/>
      <c r="G220" s="300"/>
      <c r="H220" s="300" t="s">
        <v>44</v>
      </c>
      <c r="I220" s="301" t="s">
        <v>44</v>
      </c>
      <c r="J220" s="302">
        <f>SUM(J214:J219)</f>
        <v>506</v>
      </c>
      <c r="K220" s="302">
        <f t="shared" ref="K220:M220" si="24">SUM(K214:K219)</f>
        <v>75</v>
      </c>
      <c r="L220" s="302">
        <f t="shared" si="24"/>
        <v>195</v>
      </c>
      <c r="M220" s="302">
        <f t="shared" si="24"/>
        <v>236</v>
      </c>
      <c r="N220" s="236"/>
      <c r="O220" s="300"/>
      <c r="P220" s="300"/>
      <c r="Q220" s="301"/>
    </row>
    <row r="221" spans="1:18" s="43" customFormat="1" ht="13.5" thickBot="1">
      <c r="A221" s="32"/>
      <c r="B221" s="570" t="s">
        <v>53</v>
      </c>
      <c r="C221" s="303">
        <v>6</v>
      </c>
      <c r="D221" s="404"/>
      <c r="E221" s="260"/>
      <c r="F221" s="305"/>
      <c r="G221" s="305"/>
      <c r="H221" s="306" t="s">
        <v>44</v>
      </c>
      <c r="I221" s="307" t="s">
        <v>44</v>
      </c>
      <c r="J221" s="308"/>
      <c r="K221" s="305"/>
      <c r="L221" s="305"/>
      <c r="M221" s="308"/>
      <c r="N221" s="309"/>
      <c r="O221" s="306"/>
      <c r="P221" s="306"/>
      <c r="Q221" s="307"/>
    </row>
    <row r="222" spans="1:18" s="43" customFormat="1" ht="13.5" thickBot="1">
      <c r="A222" s="45"/>
      <c r="B222" s="558" t="s">
        <v>54</v>
      </c>
      <c r="C222" s="287">
        <v>6</v>
      </c>
      <c r="D222" s="298">
        <v>6</v>
      </c>
      <c r="E222" s="298">
        <v>3.6</v>
      </c>
      <c r="F222" s="300">
        <v>2.4</v>
      </c>
      <c r="G222" s="289"/>
      <c r="H222" s="317" t="s">
        <v>44</v>
      </c>
      <c r="I222" s="393" t="s">
        <v>44</v>
      </c>
      <c r="J222" s="293">
        <v>150</v>
      </c>
      <c r="K222" s="289">
        <v>45</v>
      </c>
      <c r="L222" s="289">
        <v>45</v>
      </c>
      <c r="M222" s="293">
        <v>60</v>
      </c>
      <c r="N222" s="326"/>
      <c r="O222" s="284"/>
      <c r="P222" s="284"/>
      <c r="Q222" s="285"/>
    </row>
    <row r="223" spans="1:18" s="122" customFormat="1" ht="13.5" thickBot="1">
      <c r="A223" s="121" t="s">
        <v>43</v>
      </c>
      <c r="B223" s="602" t="s">
        <v>190</v>
      </c>
      <c r="C223" s="277">
        <v>6</v>
      </c>
      <c r="D223" s="295">
        <v>4</v>
      </c>
      <c r="E223" s="322">
        <v>2</v>
      </c>
      <c r="F223" s="324">
        <v>2</v>
      </c>
      <c r="G223" s="324"/>
      <c r="H223" s="324" t="s">
        <v>44</v>
      </c>
      <c r="I223" s="324" t="s">
        <v>44</v>
      </c>
      <c r="J223" s="323">
        <v>6</v>
      </c>
      <c r="K223" s="324"/>
      <c r="L223" s="417" t="s">
        <v>191</v>
      </c>
      <c r="M223" s="337">
        <v>6</v>
      </c>
      <c r="N223" s="310"/>
      <c r="O223" s="295"/>
      <c r="P223" s="295"/>
      <c r="Q223" s="284"/>
      <c r="R223" s="43"/>
    </row>
    <row r="224" spans="1:18" s="43" customFormat="1" ht="13.5" thickBot="1">
      <c r="A224" s="3"/>
      <c r="B224" s="259" t="s">
        <v>185</v>
      </c>
      <c r="C224" s="279">
        <v>6</v>
      </c>
      <c r="D224" s="298">
        <v>6</v>
      </c>
      <c r="E224" s="298">
        <v>3.6</v>
      </c>
      <c r="F224" s="300">
        <v>2.4</v>
      </c>
      <c r="G224" s="300"/>
      <c r="H224" s="415" t="s">
        <v>184</v>
      </c>
      <c r="I224" s="416" t="s">
        <v>26</v>
      </c>
      <c r="J224" s="213">
        <v>150</v>
      </c>
      <c r="K224" s="300">
        <v>45</v>
      </c>
      <c r="L224" s="302">
        <v>45</v>
      </c>
      <c r="M224" s="302">
        <v>60</v>
      </c>
      <c r="N224" s="294">
        <f>J224/D224</f>
        <v>25</v>
      </c>
      <c r="O224" s="300">
        <v>48</v>
      </c>
      <c r="P224" s="300">
        <v>52</v>
      </c>
      <c r="Q224" s="227">
        <v>0</v>
      </c>
    </row>
    <row r="225" spans="1:17" ht="13.5" thickBot="1">
      <c r="A225" s="471" t="s">
        <v>195</v>
      </c>
      <c r="B225" s="472"/>
      <c r="C225" s="379"/>
      <c r="D225" s="223">
        <v>30</v>
      </c>
      <c r="E225" s="224">
        <v>16.3</v>
      </c>
      <c r="F225" s="224">
        <v>13.7</v>
      </c>
      <c r="G225" s="225"/>
      <c r="H225" s="226"/>
      <c r="I225" s="225"/>
      <c r="J225" s="213">
        <f>SUM(J220,J223,J224)</f>
        <v>662</v>
      </c>
      <c r="K225" s="213">
        <f t="shared" ref="K225:M225" si="25">SUM(K220,K223,K224)</f>
        <v>120</v>
      </c>
      <c r="L225" s="213">
        <f t="shared" si="25"/>
        <v>240</v>
      </c>
      <c r="M225" s="213">
        <f t="shared" si="25"/>
        <v>302</v>
      </c>
      <c r="N225" s="236"/>
      <c r="O225" s="300"/>
      <c r="P225" s="300"/>
      <c r="Q225" s="301"/>
    </row>
    <row r="226" spans="1:17">
      <c r="A226" s="469"/>
      <c r="B226" s="546"/>
      <c r="C226" s="37"/>
      <c r="D226" s="37"/>
      <c r="E226" s="37"/>
      <c r="F226" s="37"/>
      <c r="G226" s="37"/>
      <c r="H226" s="37"/>
      <c r="I226" s="37"/>
      <c r="J226" s="147"/>
      <c r="K226" s="147"/>
      <c r="L226" s="147"/>
      <c r="M226" s="147"/>
      <c r="N226" s="147"/>
      <c r="O226" s="147"/>
      <c r="P226" s="147"/>
      <c r="Q226" s="147"/>
    </row>
    <row r="227" spans="1:17" ht="13.5" thickBot="1">
      <c r="A227" s="465"/>
      <c r="B227" s="547"/>
      <c r="C227" s="78"/>
      <c r="D227" s="78"/>
      <c r="E227" s="78"/>
      <c r="F227" s="78"/>
      <c r="G227" s="78"/>
      <c r="H227" s="78"/>
      <c r="I227" s="78"/>
      <c r="J227" s="147"/>
      <c r="K227" s="147"/>
      <c r="L227" s="147"/>
      <c r="M227" s="147"/>
      <c r="N227" s="147"/>
      <c r="O227" s="147"/>
      <c r="P227" s="147"/>
      <c r="Q227" s="147"/>
    </row>
    <row r="228" spans="1:17" ht="13.5" thickBot="1">
      <c r="A228" s="473" t="s">
        <v>126</v>
      </c>
      <c r="B228" s="474"/>
      <c r="C228" s="77" t="s">
        <v>44</v>
      </c>
      <c r="D228" s="214">
        <f>SUM(D225,D210)</f>
        <v>60</v>
      </c>
      <c r="E228" s="214">
        <f>SUM(E225,E210)</f>
        <v>31.1</v>
      </c>
      <c r="F228" s="214">
        <f>SUM(F225,F210)</f>
        <v>28.9</v>
      </c>
      <c r="G228" s="215"/>
      <c r="H228" s="219"/>
      <c r="I228" s="227"/>
      <c r="J228" s="228">
        <f>SUM(J225,J210)</f>
        <v>1392</v>
      </c>
      <c r="K228" s="176">
        <f>SUM(K225,K210)</f>
        <v>240</v>
      </c>
      <c r="L228" s="176">
        <f>SUM(L225,L210)</f>
        <v>480</v>
      </c>
      <c r="M228" s="200">
        <f>SUM(M225,M210)</f>
        <v>615</v>
      </c>
      <c r="N228" s="204"/>
      <c r="O228" s="176"/>
      <c r="P228" s="176"/>
      <c r="Q228" s="177"/>
    </row>
    <row r="229" spans="1:17">
      <c r="A229" s="43"/>
      <c r="B229" s="548"/>
      <c r="C229" s="147"/>
      <c r="D229" s="147"/>
      <c r="E229" s="147"/>
      <c r="F229" s="147"/>
      <c r="G229" s="147"/>
      <c r="H229" s="147"/>
      <c r="I229" s="147"/>
      <c r="J229" s="211"/>
      <c r="K229" s="5"/>
      <c r="L229" s="5"/>
      <c r="M229" s="5"/>
      <c r="N229" s="5"/>
      <c r="O229" s="5"/>
      <c r="P229" s="5"/>
      <c r="Q229" s="5"/>
    </row>
    <row r="230" spans="1:17">
      <c r="A230" s="4"/>
      <c r="B230" s="549" t="s">
        <v>48</v>
      </c>
      <c r="C230" s="4"/>
      <c r="D230" s="4"/>
      <c r="E230" s="4"/>
      <c r="F230" s="4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 spans="1:17">
      <c r="A231" s="4"/>
      <c r="B231" s="549" t="s">
        <v>49</v>
      </c>
      <c r="C231" s="4"/>
      <c r="D231" s="4"/>
      <c r="E231" s="4"/>
      <c r="F231" s="4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 spans="1:17">
      <c r="A232" s="4"/>
      <c r="B232" s="549"/>
      <c r="C232" s="4"/>
      <c r="D232" s="4"/>
      <c r="E232" s="4"/>
      <c r="F232" s="4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</row>
    <row r="233" spans="1:17">
      <c r="A233" s="4"/>
      <c r="B233" s="549"/>
      <c r="C233" s="4"/>
      <c r="D233" s="4"/>
      <c r="E233" s="4"/>
      <c r="F233" s="4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</row>
    <row r="234" spans="1:17" ht="13.5" thickBot="1"/>
    <row r="235" spans="1:17" s="43" customFormat="1" ht="13.5" thickBot="1">
      <c r="A235" s="94"/>
      <c r="B235" s="259" t="s">
        <v>135</v>
      </c>
      <c r="C235" s="80"/>
      <c r="D235" s="46"/>
      <c r="E235" s="46"/>
      <c r="F235" s="46"/>
      <c r="G235" s="46"/>
      <c r="H235" s="46"/>
      <c r="I235" s="46"/>
      <c r="J235" s="46"/>
      <c r="K235" s="46"/>
      <c r="L235" s="46"/>
      <c r="M235" s="489"/>
      <c r="N235" s="489"/>
      <c r="O235" s="489"/>
      <c r="P235" s="489"/>
      <c r="Q235" s="490"/>
    </row>
    <row r="236" spans="1:17" s="43" customFormat="1">
      <c r="A236" s="118">
        <v>1</v>
      </c>
      <c r="B236" s="550" t="s">
        <v>136</v>
      </c>
      <c r="C236" s="210"/>
      <c r="D236" s="60"/>
      <c r="E236" s="147"/>
      <c r="F236" s="129"/>
      <c r="G236" s="33"/>
      <c r="H236" s="33"/>
      <c r="I236" s="34"/>
      <c r="J236" s="60"/>
      <c r="K236" s="98"/>
      <c r="L236" s="98"/>
      <c r="M236" s="147"/>
      <c r="N236" s="158"/>
      <c r="O236" s="95"/>
      <c r="P236" s="95"/>
      <c r="Q236" s="48"/>
    </row>
    <row r="237" spans="1:17" s="43" customFormat="1">
      <c r="A237" s="60">
        <v>2</v>
      </c>
      <c r="B237" s="551" t="s">
        <v>137</v>
      </c>
      <c r="C237" s="42"/>
      <c r="D237" s="144">
        <v>2</v>
      </c>
      <c r="E237" s="150">
        <v>1.2</v>
      </c>
      <c r="F237" s="155">
        <v>0.8</v>
      </c>
      <c r="G237" s="101"/>
      <c r="H237" s="166" t="s">
        <v>184</v>
      </c>
      <c r="I237" s="146"/>
      <c r="J237" s="60">
        <v>50</v>
      </c>
      <c r="K237" s="98">
        <v>15</v>
      </c>
      <c r="L237" s="98">
        <v>15</v>
      </c>
      <c r="M237" s="147">
        <v>20</v>
      </c>
      <c r="N237" s="137">
        <f>J237/D237</f>
        <v>25</v>
      </c>
      <c r="O237" s="14">
        <v>48</v>
      </c>
      <c r="P237" s="14">
        <v>52</v>
      </c>
      <c r="Q237" s="16">
        <v>0</v>
      </c>
    </row>
    <row r="238" spans="1:17" s="43" customFormat="1">
      <c r="A238" s="14">
        <v>3</v>
      </c>
      <c r="B238" s="552" t="s">
        <v>138</v>
      </c>
      <c r="C238" s="24"/>
      <c r="D238" s="144">
        <v>2</v>
      </c>
      <c r="E238" s="150">
        <v>1.2</v>
      </c>
      <c r="F238" s="155">
        <v>0.8</v>
      </c>
      <c r="G238" s="127"/>
      <c r="H238" s="165" t="s">
        <v>184</v>
      </c>
      <c r="I238" s="53"/>
      <c r="J238" s="60">
        <v>50</v>
      </c>
      <c r="K238" s="98">
        <v>15</v>
      </c>
      <c r="L238" s="98">
        <v>15</v>
      </c>
      <c r="M238" s="147">
        <v>20</v>
      </c>
      <c r="N238" s="137">
        <f>J238/D238</f>
        <v>25</v>
      </c>
      <c r="O238" s="14">
        <v>48</v>
      </c>
      <c r="P238" s="14">
        <v>52</v>
      </c>
      <c r="Q238" s="16">
        <v>0</v>
      </c>
    </row>
    <row r="239" spans="1:17" s="43" customFormat="1">
      <c r="A239" s="14">
        <v>4</v>
      </c>
      <c r="B239" s="552" t="s">
        <v>139</v>
      </c>
      <c r="C239" s="24"/>
      <c r="D239" s="144">
        <v>2</v>
      </c>
      <c r="E239" s="150">
        <v>1.2</v>
      </c>
      <c r="F239" s="155">
        <v>0.8</v>
      </c>
      <c r="G239" s="127"/>
      <c r="H239" s="165" t="s">
        <v>184</v>
      </c>
      <c r="I239" s="53"/>
      <c r="J239" s="60">
        <v>50</v>
      </c>
      <c r="K239" s="98">
        <v>15</v>
      </c>
      <c r="L239" s="98">
        <v>15</v>
      </c>
      <c r="M239" s="147">
        <v>20</v>
      </c>
      <c r="N239" s="137">
        <f>J239/D239</f>
        <v>25</v>
      </c>
      <c r="O239" s="14">
        <v>48</v>
      </c>
      <c r="P239" s="14">
        <v>52</v>
      </c>
      <c r="Q239" s="16">
        <v>0</v>
      </c>
    </row>
    <row r="240" spans="1:17" s="43" customFormat="1" ht="26.25" thickBot="1">
      <c r="A240" s="14">
        <v>5</v>
      </c>
      <c r="B240" s="603" t="s">
        <v>140</v>
      </c>
      <c r="C240" s="24"/>
      <c r="D240" s="108"/>
      <c r="E240" s="78"/>
      <c r="F240" s="130"/>
      <c r="G240" s="11"/>
      <c r="H240" s="11"/>
      <c r="I240" s="11"/>
      <c r="J240" s="108"/>
      <c r="K240" s="82"/>
      <c r="L240" s="82"/>
      <c r="M240" s="78"/>
      <c r="N240" s="120"/>
      <c r="O240" s="96"/>
      <c r="P240" s="96"/>
      <c r="Q240" s="104"/>
    </row>
    <row r="241" spans="1:17" s="43" customFormat="1" ht="13.5" thickBot="1">
      <c r="A241" s="36"/>
      <c r="B241" s="444" t="s">
        <v>52</v>
      </c>
      <c r="C241" s="36"/>
      <c r="D241" s="152">
        <v>6</v>
      </c>
      <c r="E241" s="153">
        <v>3.6</v>
      </c>
      <c r="F241" s="154">
        <v>2.4</v>
      </c>
      <c r="G241" s="75"/>
      <c r="H241" s="75" t="s">
        <v>44</v>
      </c>
      <c r="I241" s="76" t="s">
        <v>44</v>
      </c>
      <c r="J241" s="109">
        <f>SUM(J236:J240)</f>
        <v>150</v>
      </c>
      <c r="K241" s="82">
        <f>SUM(K236:K240)</f>
        <v>45</v>
      </c>
      <c r="L241" s="82">
        <f>SUM(L236:L240)</f>
        <v>45</v>
      </c>
      <c r="M241" s="109">
        <f>SUM(M236:M240)</f>
        <v>60</v>
      </c>
      <c r="N241" s="87"/>
      <c r="O241" s="75"/>
      <c r="P241" s="75"/>
      <c r="Q241" s="76"/>
    </row>
    <row r="242" spans="1:17" s="43" customFormat="1" ht="13.5" thickBot="1">
      <c r="A242" s="41"/>
      <c r="B242" s="553" t="s">
        <v>53</v>
      </c>
      <c r="C242" s="41"/>
      <c r="D242" s="100"/>
      <c r="E242" s="101"/>
      <c r="F242" s="98"/>
      <c r="G242" s="98"/>
      <c r="H242" s="81" t="s">
        <v>44</v>
      </c>
      <c r="I242" s="102" t="s">
        <v>44</v>
      </c>
      <c r="J242" s="146"/>
      <c r="K242" s="98"/>
      <c r="L242" s="98"/>
      <c r="M242" s="146"/>
      <c r="N242" s="87"/>
      <c r="O242" s="75"/>
      <c r="P242" s="75"/>
      <c r="Q242" s="76"/>
    </row>
    <row r="243" spans="1:17" s="43" customFormat="1" ht="13.5" thickBot="1">
      <c r="A243" s="36"/>
      <c r="B243" s="554" t="s">
        <v>54</v>
      </c>
      <c r="C243" s="36"/>
      <c r="D243" s="138">
        <v>6</v>
      </c>
      <c r="E243" s="131">
        <v>3.6</v>
      </c>
      <c r="F243" s="133">
        <v>2.4</v>
      </c>
      <c r="G243" s="75"/>
      <c r="H243" s="75" t="s">
        <v>44</v>
      </c>
      <c r="I243" s="76" t="s">
        <v>44</v>
      </c>
      <c r="J243" s="88">
        <v>150</v>
      </c>
      <c r="K243" s="75">
        <v>45</v>
      </c>
      <c r="L243" s="75">
        <v>45</v>
      </c>
      <c r="M243" s="88">
        <v>60</v>
      </c>
      <c r="N243" s="87"/>
      <c r="O243" s="75"/>
      <c r="P243" s="75"/>
      <c r="Q243" s="76"/>
    </row>
    <row r="244" spans="1:17"/>
    <row r="245" spans="1:17"/>
    <row r="246" spans="1:17" ht="13.5" thickBot="1"/>
    <row r="247" spans="1:17" s="43" customFormat="1" ht="13.5" thickBot="1">
      <c r="A247" s="94"/>
      <c r="B247" s="259" t="s">
        <v>193</v>
      </c>
      <c r="C247" s="80"/>
      <c r="D247" s="46"/>
      <c r="E247" s="46"/>
      <c r="F247" s="46"/>
      <c r="G247" s="46"/>
      <c r="H247" s="46"/>
      <c r="I247" s="46"/>
      <c r="J247" s="46"/>
      <c r="K247" s="46"/>
      <c r="L247" s="46"/>
      <c r="M247" s="489"/>
      <c r="N247" s="489"/>
      <c r="O247" s="489"/>
      <c r="P247" s="489"/>
      <c r="Q247" s="490"/>
    </row>
    <row r="248" spans="1:17" s="43" customFormat="1">
      <c r="A248" s="118">
        <v>1</v>
      </c>
      <c r="B248" s="550" t="s">
        <v>147</v>
      </c>
      <c r="C248" s="210"/>
      <c r="D248" s="60"/>
      <c r="E248" s="147"/>
      <c r="F248" s="129"/>
      <c r="G248" s="33"/>
      <c r="H248" s="33"/>
      <c r="I248" s="34"/>
      <c r="J248" s="60"/>
      <c r="K248" s="98"/>
      <c r="L248" s="98"/>
      <c r="M248" s="147"/>
      <c r="N248" s="158"/>
      <c r="O248" s="95"/>
      <c r="P248" s="95"/>
      <c r="Q248" s="48"/>
    </row>
    <row r="249" spans="1:17" s="43" customFormat="1">
      <c r="A249" s="60">
        <v>2</v>
      </c>
      <c r="B249" s="551" t="s">
        <v>149</v>
      </c>
      <c r="C249" s="42"/>
      <c r="D249" s="144">
        <v>2</v>
      </c>
      <c r="E249" s="150">
        <v>1.2</v>
      </c>
      <c r="F249" s="155">
        <v>0.8</v>
      </c>
      <c r="G249" s="101"/>
      <c r="H249" s="166" t="s">
        <v>184</v>
      </c>
      <c r="I249" s="146"/>
      <c r="J249" s="60">
        <v>50</v>
      </c>
      <c r="K249" s="98">
        <v>15</v>
      </c>
      <c r="L249" s="98">
        <v>15</v>
      </c>
      <c r="M249" s="147">
        <v>20</v>
      </c>
      <c r="N249" s="137">
        <f>J249/D249</f>
        <v>25</v>
      </c>
      <c r="O249" s="14">
        <v>50</v>
      </c>
      <c r="P249" s="14">
        <v>50</v>
      </c>
      <c r="Q249" s="16">
        <v>0</v>
      </c>
    </row>
    <row r="250" spans="1:17" s="43" customFormat="1">
      <c r="A250" s="14">
        <v>3</v>
      </c>
      <c r="B250" s="598" t="s">
        <v>150</v>
      </c>
      <c r="C250" s="24"/>
      <c r="D250" s="144">
        <v>2</v>
      </c>
      <c r="E250" s="150">
        <v>1.2</v>
      </c>
      <c r="F250" s="155">
        <v>0.8</v>
      </c>
      <c r="G250" s="127"/>
      <c r="H250" s="165" t="s">
        <v>184</v>
      </c>
      <c r="I250" s="53"/>
      <c r="J250" s="60">
        <v>50</v>
      </c>
      <c r="K250" s="98">
        <v>15</v>
      </c>
      <c r="L250" s="98">
        <v>15</v>
      </c>
      <c r="M250" s="147">
        <v>20</v>
      </c>
      <c r="N250" s="137">
        <f>J250/D250</f>
        <v>25</v>
      </c>
      <c r="O250" s="14">
        <v>50</v>
      </c>
      <c r="P250" s="14">
        <v>50</v>
      </c>
      <c r="Q250" s="16">
        <v>0</v>
      </c>
    </row>
    <row r="251" spans="1:17" s="43" customFormat="1" ht="25.5">
      <c r="A251" s="14">
        <v>4</v>
      </c>
      <c r="B251" s="598" t="s">
        <v>151</v>
      </c>
      <c r="C251" s="24"/>
      <c r="D251" s="144">
        <v>2</v>
      </c>
      <c r="E251" s="150">
        <v>1.2</v>
      </c>
      <c r="F251" s="155">
        <v>0.8</v>
      </c>
      <c r="G251" s="127"/>
      <c r="H251" s="165" t="s">
        <v>184</v>
      </c>
      <c r="I251" s="53"/>
      <c r="J251" s="60">
        <v>50</v>
      </c>
      <c r="K251" s="98">
        <v>15</v>
      </c>
      <c r="L251" s="98">
        <v>15</v>
      </c>
      <c r="M251" s="147">
        <v>20</v>
      </c>
      <c r="N251" s="137">
        <f>J251/D251</f>
        <v>25</v>
      </c>
      <c r="O251" s="14">
        <v>50</v>
      </c>
      <c r="P251" s="14">
        <v>50</v>
      </c>
      <c r="Q251" s="16">
        <v>0</v>
      </c>
    </row>
    <row r="252" spans="1:17" s="43" customFormat="1" ht="13.5" thickBot="1">
      <c r="A252" s="14">
        <v>5</v>
      </c>
      <c r="B252" s="552" t="s">
        <v>152</v>
      </c>
      <c r="C252" s="24"/>
      <c r="D252" s="108"/>
      <c r="E252" s="78"/>
      <c r="F252" s="130"/>
      <c r="G252" s="11"/>
      <c r="H252" s="11"/>
      <c r="I252" s="11"/>
      <c r="J252" s="108"/>
      <c r="K252" s="82"/>
      <c r="L252" s="82"/>
      <c r="M252" s="78"/>
      <c r="N252" s="120"/>
      <c r="O252" s="96"/>
      <c r="P252" s="96"/>
      <c r="Q252" s="104"/>
    </row>
    <row r="253" spans="1:17" s="43" customFormat="1" ht="13.5" thickBot="1">
      <c r="A253" s="36"/>
      <c r="B253" s="444" t="s">
        <v>52</v>
      </c>
      <c r="C253" s="36"/>
      <c r="D253" s="152">
        <v>6</v>
      </c>
      <c r="E253" s="153">
        <v>3.6</v>
      </c>
      <c r="F253" s="154">
        <v>2.4</v>
      </c>
      <c r="G253" s="75"/>
      <c r="H253" s="75" t="s">
        <v>44</v>
      </c>
      <c r="I253" s="76" t="s">
        <v>44</v>
      </c>
      <c r="J253" s="109">
        <f>SUM(J248:J252)</f>
        <v>150</v>
      </c>
      <c r="K253" s="82">
        <f>SUM(K248:K252)</f>
        <v>45</v>
      </c>
      <c r="L253" s="82">
        <f>SUM(L248:L252)</f>
        <v>45</v>
      </c>
      <c r="M253" s="109">
        <f>SUM(M248:M252)</f>
        <v>60</v>
      </c>
      <c r="N253" s="87"/>
      <c r="O253" s="75"/>
      <c r="P253" s="75"/>
      <c r="Q253" s="76"/>
    </row>
    <row r="254" spans="1:17" s="43" customFormat="1" ht="13.5" thickBot="1">
      <c r="A254" s="41"/>
      <c r="B254" s="553" t="s">
        <v>53</v>
      </c>
      <c r="C254" s="41"/>
      <c r="D254" s="100"/>
      <c r="E254" s="101"/>
      <c r="F254" s="98"/>
      <c r="G254" s="98"/>
      <c r="H254" s="81" t="s">
        <v>44</v>
      </c>
      <c r="I254" s="102" t="s">
        <v>44</v>
      </c>
      <c r="J254" s="146"/>
      <c r="K254" s="98"/>
      <c r="L254" s="98"/>
      <c r="M254" s="146"/>
      <c r="N254" s="87"/>
      <c r="O254" s="75"/>
      <c r="P254" s="75"/>
      <c r="Q254" s="76"/>
    </row>
    <row r="255" spans="1:17" s="43" customFormat="1" ht="13.5" thickBot="1">
      <c r="A255" s="36"/>
      <c r="B255" s="554" t="s">
        <v>54</v>
      </c>
      <c r="C255" s="36"/>
      <c r="D255" s="138">
        <v>6</v>
      </c>
      <c r="E255" s="131">
        <v>3.6</v>
      </c>
      <c r="F255" s="133">
        <v>2.4</v>
      </c>
      <c r="G255" s="75"/>
      <c r="H255" s="75" t="s">
        <v>44</v>
      </c>
      <c r="I255" s="76" t="s">
        <v>44</v>
      </c>
      <c r="J255" s="88">
        <v>150</v>
      </c>
      <c r="K255" s="75">
        <v>45</v>
      </c>
      <c r="L255" s="75">
        <v>45</v>
      </c>
      <c r="M255" s="88">
        <v>60</v>
      </c>
      <c r="N255" s="87"/>
      <c r="O255" s="75"/>
      <c r="P255" s="75"/>
      <c r="Q255" s="76"/>
    </row>
    <row r="256" spans="1:17">
      <c r="N256" s="491" t="s">
        <v>199</v>
      </c>
    </row>
    <row r="257" spans="1:17" ht="13.5" thickBot="1">
      <c r="B257" s="519" t="s">
        <v>123</v>
      </c>
      <c r="G257" s="9"/>
      <c r="N257" s="492"/>
    </row>
    <row r="258" spans="1:17">
      <c r="A258" s="49" t="s">
        <v>0</v>
      </c>
      <c r="B258" s="520"/>
      <c r="C258" s="55"/>
      <c r="D258" s="479" t="s">
        <v>37</v>
      </c>
      <c r="E258" s="480"/>
      <c r="F258" s="480"/>
      <c r="G258" s="74" t="s">
        <v>25</v>
      </c>
      <c r="H258" s="2" t="s">
        <v>1</v>
      </c>
      <c r="I258" s="57" t="s">
        <v>30</v>
      </c>
      <c r="J258" s="475" t="s">
        <v>40</v>
      </c>
      <c r="K258" s="476"/>
      <c r="L258" s="476"/>
      <c r="M258" s="502"/>
      <c r="N258" s="492"/>
      <c r="O258" s="494" t="s">
        <v>200</v>
      </c>
      <c r="P258" s="494"/>
      <c r="Q258" s="495"/>
    </row>
    <row r="259" spans="1:17">
      <c r="A259" s="56"/>
      <c r="B259" s="521" t="s">
        <v>14</v>
      </c>
      <c r="C259" s="92" t="s">
        <v>28</v>
      </c>
      <c r="D259" s="445" t="s">
        <v>2</v>
      </c>
      <c r="E259" s="13" t="s">
        <v>34</v>
      </c>
      <c r="F259" s="63" t="s">
        <v>17</v>
      </c>
      <c r="G259" s="71" t="s">
        <v>38</v>
      </c>
      <c r="H259" s="6" t="s">
        <v>36</v>
      </c>
      <c r="I259" s="58" t="s">
        <v>31</v>
      </c>
      <c r="J259" s="446" t="s">
        <v>2</v>
      </c>
      <c r="K259" s="483" t="s">
        <v>41</v>
      </c>
      <c r="L259" s="483"/>
      <c r="M259" s="447" t="s">
        <v>39</v>
      </c>
      <c r="N259" s="492"/>
      <c r="O259" s="496"/>
      <c r="P259" s="496"/>
      <c r="Q259" s="497"/>
    </row>
    <row r="260" spans="1:17">
      <c r="A260" s="3"/>
      <c r="B260" s="521" t="s">
        <v>3</v>
      </c>
      <c r="C260" s="62"/>
      <c r="D260" s="41"/>
      <c r="E260" s="13" t="s">
        <v>15</v>
      </c>
      <c r="F260" s="29" t="s">
        <v>21</v>
      </c>
      <c r="G260" s="72" t="s">
        <v>46</v>
      </c>
      <c r="H260" s="6"/>
      <c r="I260" s="59" t="s">
        <v>32</v>
      </c>
      <c r="J260" s="68"/>
      <c r="K260" s="66" t="s">
        <v>16</v>
      </c>
      <c r="L260" s="85" t="s">
        <v>45</v>
      </c>
      <c r="M260" s="61"/>
      <c r="N260" s="492"/>
      <c r="O260" s="498" t="s">
        <v>201</v>
      </c>
      <c r="P260" s="498" t="s">
        <v>202</v>
      </c>
      <c r="Q260" s="500" t="s">
        <v>203</v>
      </c>
    </row>
    <row r="261" spans="1:17">
      <c r="A261" s="41"/>
      <c r="B261" s="521"/>
      <c r="C261" s="5"/>
      <c r="D261" s="41"/>
      <c r="E261" s="13" t="s">
        <v>29</v>
      </c>
      <c r="F261" s="50" t="s">
        <v>18</v>
      </c>
      <c r="G261" s="67" t="s">
        <v>47</v>
      </c>
      <c r="H261" s="5"/>
      <c r="I261" s="58" t="s">
        <v>33</v>
      </c>
      <c r="J261" s="69"/>
      <c r="K261" s="38"/>
      <c r="L261" s="73"/>
      <c r="M261" s="30"/>
      <c r="N261" s="492"/>
      <c r="O261" s="498"/>
      <c r="P261" s="498"/>
      <c r="Q261" s="500"/>
    </row>
    <row r="262" spans="1:17" ht="13.5" thickBot="1">
      <c r="A262" s="41"/>
      <c r="B262" s="522"/>
      <c r="C262" s="27"/>
      <c r="D262" s="41"/>
      <c r="E262" s="13" t="s">
        <v>35</v>
      </c>
      <c r="F262" s="50"/>
      <c r="G262" s="67" t="s">
        <v>19</v>
      </c>
      <c r="H262" s="7"/>
      <c r="I262" s="41" t="s">
        <v>50</v>
      </c>
      <c r="J262" s="20"/>
      <c r="K262" s="38"/>
      <c r="L262" s="12"/>
      <c r="M262" s="21"/>
      <c r="N262" s="503"/>
      <c r="O262" s="498"/>
      <c r="P262" s="498"/>
      <c r="Q262" s="500"/>
    </row>
    <row r="263" spans="1:17" ht="13.5" thickBot="1">
      <c r="A263" s="41"/>
      <c r="B263" s="522"/>
      <c r="C263" s="27"/>
      <c r="D263" s="41"/>
      <c r="E263" s="13"/>
      <c r="F263" s="50"/>
      <c r="G263" s="67"/>
      <c r="H263" s="7"/>
      <c r="I263" s="41"/>
      <c r="J263" s="20"/>
      <c r="K263" s="38"/>
      <c r="L263" s="12"/>
      <c r="M263" s="21"/>
      <c r="N263" s="462"/>
      <c r="O263" s="498"/>
      <c r="P263" s="498"/>
      <c r="Q263" s="500"/>
    </row>
    <row r="264" spans="1:17" ht="13.5" thickBot="1">
      <c r="A264" s="41"/>
      <c r="B264" s="522"/>
      <c r="C264" s="5"/>
      <c r="D264" s="41"/>
      <c r="E264" s="13"/>
      <c r="F264" s="50"/>
      <c r="G264" s="13"/>
      <c r="H264" s="5"/>
      <c r="I264" s="41"/>
      <c r="J264" s="20"/>
      <c r="K264" s="38"/>
      <c r="L264" s="12"/>
      <c r="M264" s="21"/>
      <c r="N264" s="467"/>
      <c r="O264" s="504"/>
      <c r="P264" s="504"/>
      <c r="Q264" s="505"/>
    </row>
    <row r="265" spans="1:17" ht="13.5" thickBot="1">
      <c r="A265" s="36"/>
      <c r="B265" s="259" t="s">
        <v>27</v>
      </c>
      <c r="C265" s="206"/>
      <c r="D265" s="46"/>
      <c r="E265" s="46"/>
      <c r="F265" s="46"/>
      <c r="G265" s="46"/>
      <c r="H265" s="46"/>
      <c r="I265" s="46"/>
      <c r="J265" s="46"/>
      <c r="K265" s="46"/>
      <c r="L265" s="46"/>
      <c r="M265" s="489"/>
      <c r="N265" s="489"/>
      <c r="O265" s="489"/>
      <c r="P265" s="489"/>
      <c r="Q265" s="490"/>
    </row>
    <row r="266" spans="1:17" ht="13.5" thickBot="1">
      <c r="A266" s="481" t="s">
        <v>124</v>
      </c>
      <c r="B266" s="484"/>
      <c r="C266" s="484"/>
      <c r="D266" s="484"/>
      <c r="E266" s="484"/>
      <c r="F266" s="484"/>
      <c r="G266" s="484"/>
      <c r="H266" s="484"/>
      <c r="I266" s="484"/>
      <c r="J266" s="484"/>
      <c r="K266" s="484"/>
      <c r="L266" s="484"/>
      <c r="M266" s="484"/>
      <c r="N266" s="484"/>
      <c r="O266" s="484"/>
      <c r="P266" s="484"/>
      <c r="Q266" s="482"/>
    </row>
    <row r="267" spans="1:17" ht="13.5" thickBot="1">
      <c r="A267" s="94" t="s">
        <v>9</v>
      </c>
      <c r="B267" s="259" t="s">
        <v>7</v>
      </c>
      <c r="C267" s="80"/>
      <c r="D267" s="46"/>
      <c r="E267" s="46"/>
      <c r="F267" s="46"/>
      <c r="G267" s="46"/>
      <c r="H267" s="46"/>
      <c r="I267" s="46"/>
      <c r="J267" s="46"/>
      <c r="K267" s="46"/>
      <c r="L267" s="46"/>
      <c r="M267" s="489"/>
      <c r="N267" s="489"/>
      <c r="O267" s="489"/>
      <c r="P267" s="489"/>
      <c r="Q267" s="490"/>
    </row>
    <row r="268" spans="1:17" ht="13.5" thickBot="1">
      <c r="A268" s="115">
        <v>1</v>
      </c>
      <c r="B268" s="580" t="s">
        <v>153</v>
      </c>
      <c r="C268" s="115">
        <v>7</v>
      </c>
      <c r="D268" s="139">
        <v>2</v>
      </c>
      <c r="E268" s="132">
        <v>1</v>
      </c>
      <c r="F268" s="134">
        <v>1</v>
      </c>
      <c r="G268" s="89"/>
      <c r="H268" s="167" t="s">
        <v>184</v>
      </c>
      <c r="I268" s="208" t="s">
        <v>20</v>
      </c>
      <c r="J268" s="148">
        <v>50</v>
      </c>
      <c r="K268" s="89">
        <v>30</v>
      </c>
      <c r="L268" s="89"/>
      <c r="M268" s="148">
        <v>20</v>
      </c>
      <c r="N268" s="138">
        <f>J268/D268</f>
        <v>25</v>
      </c>
      <c r="O268" s="75">
        <v>0</v>
      </c>
      <c r="P268" s="75">
        <v>100</v>
      </c>
      <c r="Q268" s="76">
        <v>0</v>
      </c>
    </row>
    <row r="269" spans="1:17" ht="13.5" thickBot="1">
      <c r="A269" s="36"/>
      <c r="B269" s="444" t="s">
        <v>52</v>
      </c>
      <c r="C269" s="213">
        <v>7</v>
      </c>
      <c r="D269" s="297">
        <v>2</v>
      </c>
      <c r="E269" s="298">
        <v>1</v>
      </c>
      <c r="F269" s="299">
        <v>1</v>
      </c>
      <c r="G269" s="300"/>
      <c r="H269" s="300" t="s">
        <v>44</v>
      </c>
      <c r="I269" s="301" t="s">
        <v>44</v>
      </c>
      <c r="J269" s="302">
        <v>50</v>
      </c>
      <c r="K269" s="300">
        <v>30</v>
      </c>
      <c r="L269" s="300"/>
      <c r="M269" s="302">
        <v>20</v>
      </c>
      <c r="N269" s="236"/>
      <c r="O269" s="300"/>
      <c r="P269" s="300"/>
      <c r="Q269" s="301"/>
    </row>
    <row r="270" spans="1:17">
      <c r="A270" s="32"/>
      <c r="B270" s="570" t="s">
        <v>53</v>
      </c>
      <c r="C270" s="303"/>
      <c r="D270" s="304"/>
      <c r="E270" s="272"/>
      <c r="F270" s="305"/>
      <c r="G270" s="305"/>
      <c r="H270" s="306" t="s">
        <v>44</v>
      </c>
      <c r="I270" s="307" t="s">
        <v>44</v>
      </c>
      <c r="J270" s="308"/>
      <c r="K270" s="305"/>
      <c r="L270" s="305"/>
      <c r="M270" s="308"/>
      <c r="N270" s="309"/>
      <c r="O270" s="306"/>
      <c r="P270" s="306"/>
      <c r="Q270" s="307"/>
    </row>
    <row r="271" spans="1:17" ht="13.5" thickBot="1">
      <c r="A271" s="45"/>
      <c r="B271" s="558" t="s">
        <v>54</v>
      </c>
      <c r="C271" s="287"/>
      <c r="D271" s="288"/>
      <c r="E271" s="273"/>
      <c r="F271" s="289"/>
      <c r="G271" s="289"/>
      <c r="H271" s="219" t="s">
        <v>44</v>
      </c>
      <c r="I271" s="227" t="s">
        <v>44</v>
      </c>
      <c r="J271" s="293"/>
      <c r="K271" s="289"/>
      <c r="L271" s="289"/>
      <c r="M271" s="293"/>
      <c r="N271" s="310"/>
      <c r="O271" s="295"/>
      <c r="P271" s="295"/>
      <c r="Q271" s="296"/>
    </row>
    <row r="272" spans="1:17" ht="13.5" thickBot="1">
      <c r="A272" s="94" t="s">
        <v>12</v>
      </c>
      <c r="B272" s="259" t="s">
        <v>11</v>
      </c>
      <c r="C272" s="311"/>
      <c r="D272" s="265"/>
      <c r="E272" s="461"/>
      <c r="F272" s="461"/>
      <c r="G272" s="461"/>
      <c r="H272" s="461"/>
      <c r="I272" s="461"/>
      <c r="J272" s="461"/>
      <c r="K272" s="461"/>
      <c r="L272" s="461"/>
      <c r="M272" s="487"/>
      <c r="N272" s="487"/>
      <c r="O272" s="487"/>
      <c r="P272" s="487"/>
      <c r="Q272" s="488"/>
    </row>
    <row r="273" spans="1:17">
      <c r="A273" s="118">
        <v>1</v>
      </c>
      <c r="B273" s="550" t="s">
        <v>154</v>
      </c>
      <c r="C273" s="375">
        <v>7</v>
      </c>
      <c r="D273" s="260">
        <v>5</v>
      </c>
      <c r="E273" s="260">
        <v>1.8</v>
      </c>
      <c r="F273" s="261">
        <f t="shared" ref="F273:F277" si="26">M273*D273/J273</f>
        <v>3.2</v>
      </c>
      <c r="G273" s="305"/>
      <c r="H273" s="385" t="s">
        <v>184</v>
      </c>
      <c r="I273" s="411" t="s">
        <v>20</v>
      </c>
      <c r="J273" s="303">
        <v>125</v>
      </c>
      <c r="K273" s="305"/>
      <c r="L273" s="308">
        <v>45</v>
      </c>
      <c r="M273" s="308">
        <f>J273-L273</f>
        <v>80</v>
      </c>
      <c r="N273" s="315">
        <f>J273/D273</f>
        <v>25</v>
      </c>
      <c r="O273" s="306">
        <v>0</v>
      </c>
      <c r="P273" s="306">
        <v>100</v>
      </c>
      <c r="Q273" s="307">
        <v>0</v>
      </c>
    </row>
    <row r="274" spans="1:17">
      <c r="A274" s="14">
        <v>2</v>
      </c>
      <c r="B274" s="552" t="s">
        <v>148</v>
      </c>
      <c r="C274" s="389">
        <v>7</v>
      </c>
      <c r="D274" s="266">
        <v>1</v>
      </c>
      <c r="E274" s="276">
        <v>0.6</v>
      </c>
      <c r="F274" s="261">
        <f t="shared" si="26"/>
        <v>0.42307692307692307</v>
      </c>
      <c r="G274" s="284"/>
      <c r="H274" s="390" t="s">
        <v>184</v>
      </c>
      <c r="I274" s="413" t="s">
        <v>20</v>
      </c>
      <c r="J274" s="326">
        <v>26</v>
      </c>
      <c r="K274" s="284"/>
      <c r="L274" s="284">
        <v>15</v>
      </c>
      <c r="M274" s="286">
        <v>11</v>
      </c>
      <c r="N274" s="282">
        <f>J274/D274</f>
        <v>26</v>
      </c>
      <c r="O274" s="284">
        <v>41</v>
      </c>
      <c r="P274" s="284">
        <v>59</v>
      </c>
      <c r="Q274" s="285">
        <v>0</v>
      </c>
    </row>
    <row r="275" spans="1:17">
      <c r="A275" s="14">
        <v>2</v>
      </c>
      <c r="B275" s="552" t="s">
        <v>155</v>
      </c>
      <c r="C275" s="389">
        <v>7</v>
      </c>
      <c r="D275" s="266">
        <v>2</v>
      </c>
      <c r="E275" s="276">
        <v>1.2</v>
      </c>
      <c r="F275" s="261">
        <f t="shared" si="26"/>
        <v>0.8</v>
      </c>
      <c r="G275" s="284"/>
      <c r="H275" s="390" t="s">
        <v>184</v>
      </c>
      <c r="I275" s="413" t="s">
        <v>20</v>
      </c>
      <c r="J275" s="326">
        <v>50</v>
      </c>
      <c r="K275" s="284"/>
      <c r="L275" s="284">
        <v>30</v>
      </c>
      <c r="M275" s="286">
        <v>20</v>
      </c>
      <c r="N275" s="282">
        <f t="shared" ref="N275:N277" si="27">J275/D275</f>
        <v>25</v>
      </c>
      <c r="O275" s="284">
        <v>38</v>
      </c>
      <c r="P275" s="284">
        <v>62</v>
      </c>
      <c r="Q275" s="285">
        <v>0</v>
      </c>
    </row>
    <row r="276" spans="1:17">
      <c r="A276" s="14">
        <v>4</v>
      </c>
      <c r="B276" s="552" t="s">
        <v>156</v>
      </c>
      <c r="C276" s="389">
        <v>7</v>
      </c>
      <c r="D276" s="266">
        <v>3</v>
      </c>
      <c r="E276" s="276">
        <v>1.2</v>
      </c>
      <c r="F276" s="261">
        <f t="shared" si="26"/>
        <v>1.8157894736842106</v>
      </c>
      <c r="G276" s="284"/>
      <c r="H276" s="390" t="s">
        <v>184</v>
      </c>
      <c r="I276" s="413" t="s">
        <v>20</v>
      </c>
      <c r="J276" s="326">
        <v>76</v>
      </c>
      <c r="K276" s="284">
        <v>15</v>
      </c>
      <c r="L276" s="284">
        <v>15</v>
      </c>
      <c r="M276" s="286">
        <v>46</v>
      </c>
      <c r="N276" s="282">
        <f t="shared" si="27"/>
        <v>25.333333333333332</v>
      </c>
      <c r="O276" s="284">
        <v>0</v>
      </c>
      <c r="P276" s="284">
        <v>100</v>
      </c>
      <c r="Q276" s="285">
        <v>0</v>
      </c>
    </row>
    <row r="277" spans="1:17" ht="13.5" thickBot="1">
      <c r="A277" s="60">
        <v>5</v>
      </c>
      <c r="B277" s="604" t="s">
        <v>146</v>
      </c>
      <c r="C277" s="379">
        <v>7</v>
      </c>
      <c r="D277" s="267">
        <v>2</v>
      </c>
      <c r="E277" s="267">
        <v>1.2</v>
      </c>
      <c r="F277" s="261">
        <f t="shared" si="26"/>
        <v>0.8</v>
      </c>
      <c r="G277" s="317"/>
      <c r="H277" s="388" t="s">
        <v>184</v>
      </c>
      <c r="I277" s="320" t="s">
        <v>26</v>
      </c>
      <c r="J277" s="378">
        <v>50</v>
      </c>
      <c r="K277" s="219"/>
      <c r="L277" s="219">
        <v>30</v>
      </c>
      <c r="M277" s="215">
        <v>20</v>
      </c>
      <c r="N277" s="282">
        <f t="shared" si="27"/>
        <v>25</v>
      </c>
      <c r="O277" s="295">
        <v>0</v>
      </c>
      <c r="P277" s="295">
        <v>100</v>
      </c>
      <c r="Q277" s="296">
        <v>0</v>
      </c>
    </row>
    <row r="278" spans="1:17" ht="13.5" thickBot="1">
      <c r="A278" s="90"/>
      <c r="B278" s="605" t="s">
        <v>197</v>
      </c>
      <c r="C278" s="339">
        <v>7</v>
      </c>
      <c r="D278" s="298">
        <v>15</v>
      </c>
      <c r="E278" s="298">
        <v>4</v>
      </c>
      <c r="F278" s="299">
        <v>11</v>
      </c>
      <c r="G278" s="300"/>
      <c r="H278" s="415" t="s">
        <v>184</v>
      </c>
      <c r="I278" s="418" t="s">
        <v>26</v>
      </c>
      <c r="J278" s="461">
        <v>22</v>
      </c>
      <c r="K278" s="300"/>
      <c r="L278" s="300"/>
      <c r="M278" s="302">
        <v>22</v>
      </c>
      <c r="N278" s="236"/>
      <c r="O278" s="300">
        <v>0</v>
      </c>
      <c r="P278" s="300">
        <v>100</v>
      </c>
      <c r="Q278" s="301">
        <v>0</v>
      </c>
    </row>
    <row r="279" spans="1:17" ht="15.75" customHeight="1" thickBot="1">
      <c r="A279" s="36"/>
      <c r="B279" s="444" t="s">
        <v>52</v>
      </c>
      <c r="C279" s="213">
        <v>7</v>
      </c>
      <c r="D279" s="297">
        <f>SUM(D273:D278)</f>
        <v>28</v>
      </c>
      <c r="E279" s="298">
        <f>SUM(E273:E278)</f>
        <v>10</v>
      </c>
      <c r="F279" s="299">
        <f>SUM(F273:F278)</f>
        <v>18.038866396761133</v>
      </c>
      <c r="G279" s="300"/>
      <c r="H279" s="300" t="s">
        <v>44</v>
      </c>
      <c r="I279" s="301" t="s">
        <v>44</v>
      </c>
      <c r="J279" s="297">
        <f>SUM(J273:J278)</f>
        <v>349</v>
      </c>
      <c r="K279" s="297">
        <f>SUM(K273:K278)</f>
        <v>15</v>
      </c>
      <c r="L279" s="297">
        <f>SUM(L273:L278)</f>
        <v>135</v>
      </c>
      <c r="M279" s="302"/>
      <c r="N279" s="236"/>
      <c r="O279" s="300"/>
      <c r="P279" s="300"/>
      <c r="Q279" s="301"/>
    </row>
    <row r="280" spans="1:17">
      <c r="A280" s="32"/>
      <c r="B280" s="570" t="s">
        <v>53</v>
      </c>
      <c r="C280" s="303">
        <v>7</v>
      </c>
      <c r="D280" s="304"/>
      <c r="E280" s="272"/>
      <c r="F280" s="305"/>
      <c r="G280" s="305"/>
      <c r="H280" s="306" t="s">
        <v>44</v>
      </c>
      <c r="I280" s="307" t="s">
        <v>44</v>
      </c>
      <c r="J280" s="308"/>
      <c r="K280" s="305"/>
      <c r="L280" s="305"/>
      <c r="M280" s="308"/>
      <c r="N280" s="309"/>
      <c r="O280" s="306"/>
      <c r="P280" s="306"/>
      <c r="Q280" s="307"/>
    </row>
    <row r="281" spans="1:17" ht="13.5" thickBot="1">
      <c r="A281" s="45"/>
      <c r="B281" s="558" t="s">
        <v>54</v>
      </c>
      <c r="C281" s="287">
        <v>7</v>
      </c>
      <c r="D281" s="288">
        <v>15</v>
      </c>
      <c r="E281" s="262">
        <v>4</v>
      </c>
      <c r="F281" s="263">
        <v>11</v>
      </c>
      <c r="G281" s="289"/>
      <c r="H281" s="219" t="s">
        <v>44</v>
      </c>
      <c r="I281" s="227" t="s">
        <v>44</v>
      </c>
      <c r="J281" s="293"/>
      <c r="K281" s="289"/>
      <c r="L281" s="289"/>
      <c r="M281" s="293"/>
      <c r="N281" s="310"/>
      <c r="O281" s="295"/>
      <c r="P281" s="295"/>
      <c r="Q281" s="296"/>
    </row>
    <row r="282" spans="1:17" ht="13.5" thickBot="1">
      <c r="A282" s="508" t="s">
        <v>196</v>
      </c>
      <c r="B282" s="486"/>
      <c r="C282" s="316"/>
      <c r="D282" s="229">
        <f t="shared" ref="D282:F282" si="28">SUM(D269,D273:D278)</f>
        <v>30</v>
      </c>
      <c r="E282" s="229">
        <f t="shared" si="28"/>
        <v>11</v>
      </c>
      <c r="F282" s="229">
        <f t="shared" si="28"/>
        <v>19.038866396761136</v>
      </c>
      <c r="G282" s="225"/>
      <c r="H282" s="226"/>
      <c r="I282" s="225"/>
      <c r="J282" s="230">
        <f t="shared" ref="J282:L282" si="29">SUM(J269,J273:J278)</f>
        <v>399</v>
      </c>
      <c r="K282" s="226">
        <f t="shared" si="29"/>
        <v>45</v>
      </c>
      <c r="L282" s="226">
        <f t="shared" si="29"/>
        <v>135</v>
      </c>
      <c r="M282" s="225">
        <f>SUM(M269,M273:M278)</f>
        <v>219</v>
      </c>
      <c r="N282" s="236"/>
      <c r="O282" s="300"/>
      <c r="P282" s="300"/>
      <c r="Q282" s="301"/>
    </row>
    <row r="283" spans="1:17" ht="13.5" thickBot="1">
      <c r="A283" s="466"/>
      <c r="B283" s="311"/>
      <c r="C283" s="462"/>
      <c r="D283" s="462"/>
      <c r="E283" s="462"/>
      <c r="F283" s="192"/>
      <c r="G283" s="462"/>
      <c r="H283" s="462"/>
      <c r="I283" s="462"/>
      <c r="J283" s="462"/>
      <c r="K283" s="462"/>
      <c r="L283" s="462"/>
      <c r="M283" s="489"/>
      <c r="N283" s="489"/>
      <c r="O283" s="489"/>
      <c r="P283" s="489"/>
      <c r="Q283" s="490"/>
    </row>
    <row r="284" spans="1:17">
      <c r="A284" s="464"/>
      <c r="B284" s="548"/>
      <c r="C284" s="147"/>
      <c r="D284" s="147"/>
      <c r="E284" s="147"/>
      <c r="F284" s="147"/>
      <c r="G284" s="147"/>
      <c r="H284" s="147"/>
      <c r="I284" s="147"/>
      <c r="J284" s="147"/>
      <c r="K284" s="147"/>
      <c r="L284" s="147"/>
      <c r="M284" s="147"/>
      <c r="N284" s="147"/>
      <c r="O284" s="147"/>
      <c r="P284" s="147"/>
      <c r="Q284" s="147"/>
    </row>
    <row r="285" spans="1:17" ht="13.5" thickBot="1">
      <c r="A285" s="465"/>
      <c r="B285" s="547"/>
      <c r="C285" s="78"/>
      <c r="D285" s="78"/>
      <c r="E285" s="78"/>
      <c r="F285" s="78"/>
      <c r="G285" s="78"/>
      <c r="H285" s="78"/>
      <c r="I285" s="78"/>
      <c r="J285" s="147"/>
      <c r="K285" s="147"/>
      <c r="L285" s="147"/>
      <c r="M285" s="147"/>
      <c r="N285" s="147"/>
      <c r="O285" s="147"/>
      <c r="P285" s="147"/>
      <c r="Q285" s="147"/>
    </row>
    <row r="286" spans="1:17" ht="13.5" thickBot="1">
      <c r="A286" s="473" t="s">
        <v>125</v>
      </c>
      <c r="B286" s="474"/>
      <c r="C286" s="77" t="s">
        <v>44</v>
      </c>
      <c r="D286" s="214">
        <v>30</v>
      </c>
      <c r="E286" s="280"/>
      <c r="F286" s="143">
        <v>19</v>
      </c>
      <c r="G286" s="109"/>
      <c r="H286" s="82"/>
      <c r="I286" s="105"/>
      <c r="J286" s="213">
        <v>399</v>
      </c>
      <c r="K286" s="75">
        <v>45</v>
      </c>
      <c r="L286" s="75">
        <v>135</v>
      </c>
      <c r="M286" s="463">
        <v>219</v>
      </c>
      <c r="N286" s="87"/>
      <c r="O286" s="75"/>
      <c r="P286" s="75"/>
      <c r="Q286" s="76"/>
    </row>
    <row r="287" spans="1:17">
      <c r="A287" s="43"/>
      <c r="B287" s="548"/>
      <c r="C287" s="147"/>
      <c r="D287" s="147"/>
      <c r="E287" s="147"/>
      <c r="F287" s="147"/>
      <c r="G287" s="147"/>
      <c r="H287" s="147"/>
      <c r="I287" s="147"/>
      <c r="J287" s="5"/>
      <c r="K287" s="5"/>
      <c r="L287" s="5"/>
      <c r="M287" s="5"/>
      <c r="N287" s="5"/>
      <c r="O287" s="5"/>
      <c r="P287" s="5"/>
      <c r="Q287" s="5"/>
    </row>
    <row r="288" spans="1:17">
      <c r="A288" s="4"/>
      <c r="B288" s="549" t="s">
        <v>48</v>
      </c>
      <c r="C288" s="4"/>
      <c r="D288" s="4"/>
      <c r="E288" s="4"/>
      <c r="F288" s="4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</row>
    <row r="289" spans="1:17">
      <c r="A289" s="4"/>
      <c r="B289" s="549" t="s">
        <v>49</v>
      </c>
      <c r="C289" s="4"/>
      <c r="D289" s="4"/>
      <c r="E289" s="4"/>
      <c r="F289" s="4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 spans="1:17"/>
    <row r="291" spans="1:17"/>
    <row r="292" spans="1:17"/>
    <row r="293" spans="1:17"/>
    <row r="294" spans="1:17"/>
    <row r="295" spans="1:17"/>
    <row r="296" spans="1:17"/>
    <row r="297" spans="1:17"/>
    <row r="298" spans="1:17"/>
    <row r="299" spans="1:17"/>
    <row r="300" spans="1:17"/>
    <row r="301" spans="1:17"/>
    <row r="302" spans="1:17"/>
    <row r="303" spans="1:17"/>
    <row r="304" spans="1:17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</sheetData>
  <mergeCells count="81">
    <mergeCell ref="M247:Q247"/>
    <mergeCell ref="D258:F258"/>
    <mergeCell ref="J258:M258"/>
    <mergeCell ref="O258:Q259"/>
    <mergeCell ref="K259:L259"/>
    <mergeCell ref="D186:F186"/>
    <mergeCell ref="J186:M186"/>
    <mergeCell ref="N186:N192"/>
    <mergeCell ref="O186:Q187"/>
    <mergeCell ref="K187:L187"/>
    <mergeCell ref="O188:O192"/>
    <mergeCell ref="P188:P192"/>
    <mergeCell ref="Q188:Q192"/>
    <mergeCell ref="M193:Q193"/>
    <mergeCell ref="A194:Q194"/>
    <mergeCell ref="M195:Q195"/>
    <mergeCell ref="M200:Q200"/>
    <mergeCell ref="A210:B210"/>
    <mergeCell ref="M211:Q211"/>
    <mergeCell ref="M283:Q283"/>
    <mergeCell ref="A282:B282"/>
    <mergeCell ref="A286:B286"/>
    <mergeCell ref="M265:Q265"/>
    <mergeCell ref="O260:O264"/>
    <mergeCell ref="P260:P264"/>
    <mergeCell ref="Q260:Q264"/>
    <mergeCell ref="A266:Q266"/>
    <mergeCell ref="M267:Q267"/>
    <mergeCell ref="M272:Q272"/>
    <mergeCell ref="A155:B155"/>
    <mergeCell ref="M162:Q162"/>
    <mergeCell ref="M174:Q174"/>
    <mergeCell ref="N256:N262"/>
    <mergeCell ref="A212:Q212"/>
    <mergeCell ref="M213:Q213"/>
    <mergeCell ref="A225:B225"/>
    <mergeCell ref="A228:B228"/>
    <mergeCell ref="M235:Q235"/>
    <mergeCell ref="M133:Q133"/>
    <mergeCell ref="A134:Q134"/>
    <mergeCell ref="M135:Q135"/>
    <mergeCell ref="M141:Q141"/>
    <mergeCell ref="A152:B152"/>
    <mergeCell ref="M114:Q114"/>
    <mergeCell ref="A115:Q115"/>
    <mergeCell ref="M116:Q116"/>
    <mergeCell ref="M121:Q121"/>
    <mergeCell ref="A132:B132"/>
    <mergeCell ref="D107:F107"/>
    <mergeCell ref="J107:M107"/>
    <mergeCell ref="N107:N113"/>
    <mergeCell ref="O107:Q108"/>
    <mergeCell ref="K108:L108"/>
    <mergeCell ref="O109:O113"/>
    <mergeCell ref="P109:P113"/>
    <mergeCell ref="Q109:Q113"/>
    <mergeCell ref="M58:Q58"/>
    <mergeCell ref="M69:Q69"/>
    <mergeCell ref="M83:Q83"/>
    <mergeCell ref="M95:Q95"/>
    <mergeCell ref="O14:Q15"/>
    <mergeCell ref="O16:O20"/>
    <mergeCell ref="P16:P20"/>
    <mergeCell ref="Q16:Q20"/>
    <mergeCell ref="M52:Q52"/>
    <mergeCell ref="A73:B73"/>
    <mergeCell ref="A76:B76"/>
    <mergeCell ref="J14:M14"/>
    <mergeCell ref="A3:M3"/>
    <mergeCell ref="D14:F14"/>
    <mergeCell ref="A49:B49"/>
    <mergeCell ref="K15:L15"/>
    <mergeCell ref="A4:M4"/>
    <mergeCell ref="A22:Q22"/>
    <mergeCell ref="M23:N23"/>
    <mergeCell ref="M29:Q29"/>
    <mergeCell ref="M45:Q45"/>
    <mergeCell ref="M37:Q37"/>
    <mergeCell ref="L50:Q50"/>
    <mergeCell ref="A51:Q51"/>
    <mergeCell ref="N14:N20"/>
  </mergeCells>
  <phoneticPr fontId="0" type="noConversion"/>
  <pageMargins left="0.21" right="0.11811023622047245" top="0.56999999999999995" bottom="0.86614173228346458" header="0.95" footer="1.0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00"/>
  <sheetViews>
    <sheetView showGridLines="0" zoomScaleNormal="118" workbookViewId="0"/>
  </sheetViews>
  <sheetFormatPr defaultColWidth="0" defaultRowHeight="0" customHeight="1" zeroHeight="1"/>
  <cols>
    <col min="1" max="1" width="3.140625" customWidth="1"/>
    <col min="2" max="2" width="38.5703125" style="515" customWidth="1"/>
    <col min="3" max="3" width="5.5703125" customWidth="1"/>
    <col min="4" max="4" width="5.7109375" customWidth="1"/>
    <col min="5" max="5" width="10.28515625" customWidth="1"/>
    <col min="6" max="6" width="7.7109375" customWidth="1"/>
    <col min="7" max="7" width="7.5703125" customWidth="1"/>
    <col min="8" max="8" width="6.28515625" customWidth="1"/>
    <col min="9" max="9" width="7.85546875" customWidth="1"/>
    <col min="10" max="10" width="6.42578125" customWidth="1"/>
    <col min="11" max="11" width="6.28515625" customWidth="1"/>
    <col min="12" max="12" width="10.5703125" customWidth="1"/>
    <col min="13" max="14" width="7" customWidth="1"/>
    <col min="15" max="15" width="9.5703125" customWidth="1"/>
    <col min="16" max="16" width="7" customWidth="1"/>
    <col min="17" max="17" width="9.140625" customWidth="1"/>
  </cols>
  <sheetData>
    <row r="1" spans="1:17" ht="12.75"/>
    <row r="2" spans="1:17" ht="12.75">
      <c r="A2" s="110"/>
      <c r="B2" s="516"/>
      <c r="C2" s="110"/>
      <c r="D2" s="110"/>
      <c r="E2" s="110"/>
      <c r="F2" s="110"/>
      <c r="G2" s="110"/>
      <c r="H2" s="110"/>
      <c r="I2" s="110"/>
      <c r="J2" s="110"/>
      <c r="K2" s="110"/>
      <c r="L2" s="112"/>
      <c r="M2" s="111"/>
      <c r="N2" s="111"/>
      <c r="O2" s="111"/>
      <c r="P2" s="111"/>
      <c r="Q2" s="111"/>
    </row>
    <row r="3" spans="1:17" ht="15.75">
      <c r="A3" s="477" t="s">
        <v>55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191"/>
      <c r="O3" s="191"/>
      <c r="P3" s="191"/>
    </row>
    <row r="4" spans="1:17" ht="15.75">
      <c r="A4" s="477"/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190"/>
      <c r="O4" s="190"/>
      <c r="P4" s="190"/>
    </row>
    <row r="5" spans="1:17" ht="15.75">
      <c r="A5" s="113"/>
      <c r="B5" s="517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90"/>
      <c r="O5" s="190"/>
      <c r="P5" s="190"/>
    </row>
    <row r="6" spans="1:17" ht="15.75">
      <c r="A6" s="113"/>
      <c r="B6" s="517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90"/>
      <c r="O6" s="190"/>
      <c r="P6" s="190"/>
    </row>
    <row r="7" spans="1:17" ht="15.75">
      <c r="A7" s="113"/>
      <c r="B7" s="517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90"/>
      <c r="O7" s="190"/>
      <c r="P7" s="190"/>
    </row>
    <row r="8" spans="1:17" ht="12.75">
      <c r="A8" s="1"/>
      <c r="B8" s="518" t="s">
        <v>56</v>
      </c>
      <c r="C8" s="2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7" ht="12.75">
      <c r="B9" s="515" t="s">
        <v>57</v>
      </c>
    </row>
    <row r="10" spans="1:17" ht="12.75">
      <c r="B10" s="515" t="s">
        <v>118</v>
      </c>
    </row>
    <row r="11" spans="1:17" ht="12.75">
      <c r="B11" s="515" t="s">
        <v>116</v>
      </c>
    </row>
    <row r="12" spans="1:17" ht="12.75">
      <c r="B12" s="515" t="s">
        <v>117</v>
      </c>
    </row>
    <row r="13" spans="1:17" ht="12.75"/>
    <row r="14" spans="1:17" ht="13.5" thickBot="1">
      <c r="B14" s="519" t="s">
        <v>128</v>
      </c>
      <c r="G14" s="9"/>
    </row>
    <row r="15" spans="1:17" ht="20.25" customHeight="1">
      <c r="A15" s="49" t="s">
        <v>0</v>
      </c>
      <c r="B15" s="520"/>
      <c r="C15" s="55"/>
      <c r="D15" s="509" t="s">
        <v>37</v>
      </c>
      <c r="E15" s="510"/>
      <c r="F15" s="510"/>
      <c r="G15" s="74" t="s">
        <v>25</v>
      </c>
      <c r="H15" s="2" t="s">
        <v>1</v>
      </c>
      <c r="I15" s="57" t="s">
        <v>30</v>
      </c>
      <c r="J15" s="509" t="s">
        <v>40</v>
      </c>
      <c r="K15" s="510"/>
      <c r="L15" s="510"/>
      <c r="M15" s="511"/>
      <c r="N15" s="491" t="s">
        <v>199</v>
      </c>
      <c r="O15" s="494" t="s">
        <v>200</v>
      </c>
      <c r="P15" s="494"/>
    </row>
    <row r="16" spans="1:17" ht="12.75">
      <c r="A16" s="56"/>
      <c r="B16" s="521" t="s">
        <v>14</v>
      </c>
      <c r="C16" s="92" t="s">
        <v>28</v>
      </c>
      <c r="D16" s="445" t="s">
        <v>2</v>
      </c>
      <c r="E16" s="13" t="s">
        <v>34</v>
      </c>
      <c r="F16" s="63" t="s">
        <v>17</v>
      </c>
      <c r="G16" s="71" t="s">
        <v>38</v>
      </c>
      <c r="H16" s="6" t="s">
        <v>36</v>
      </c>
      <c r="I16" s="58" t="s">
        <v>31</v>
      </c>
      <c r="J16" s="446" t="s">
        <v>2</v>
      </c>
      <c r="K16" s="483" t="s">
        <v>41</v>
      </c>
      <c r="L16" s="483"/>
      <c r="M16" s="447" t="s">
        <v>39</v>
      </c>
      <c r="N16" s="492"/>
      <c r="O16" s="496"/>
      <c r="P16" s="496"/>
    </row>
    <row r="17" spans="1:16" ht="12.75">
      <c r="A17" s="3"/>
      <c r="B17" s="521" t="s">
        <v>3</v>
      </c>
      <c r="C17" s="62"/>
      <c r="D17" s="41"/>
      <c r="E17" s="13" t="s">
        <v>15</v>
      </c>
      <c r="F17" s="29" t="s">
        <v>21</v>
      </c>
      <c r="G17" s="72" t="s">
        <v>46</v>
      </c>
      <c r="H17" s="6"/>
      <c r="I17" s="59" t="s">
        <v>32</v>
      </c>
      <c r="J17" s="68"/>
      <c r="K17" s="66" t="s">
        <v>16</v>
      </c>
      <c r="L17" s="85" t="s">
        <v>45</v>
      </c>
      <c r="M17" s="61"/>
      <c r="N17" s="492"/>
      <c r="O17" s="498" t="s">
        <v>201</v>
      </c>
      <c r="P17" s="498" t="s">
        <v>202</v>
      </c>
    </row>
    <row r="18" spans="1:16" ht="12.75">
      <c r="A18" s="41"/>
      <c r="B18" s="521"/>
      <c r="C18" s="5"/>
      <c r="D18" s="41"/>
      <c r="E18" s="13" t="s">
        <v>29</v>
      </c>
      <c r="F18" s="50" t="s">
        <v>18</v>
      </c>
      <c r="G18" s="67" t="s">
        <v>47</v>
      </c>
      <c r="H18" s="5"/>
      <c r="I18" s="58" t="s">
        <v>33</v>
      </c>
      <c r="J18" s="69"/>
      <c r="K18" s="38"/>
      <c r="L18" s="73"/>
      <c r="M18" s="30"/>
      <c r="N18" s="492"/>
      <c r="O18" s="498"/>
      <c r="P18" s="498"/>
    </row>
    <row r="19" spans="1:16" ht="12.75">
      <c r="A19" s="41"/>
      <c r="B19" s="522"/>
      <c r="C19" s="27"/>
      <c r="D19" s="41"/>
      <c r="E19" s="13" t="s">
        <v>35</v>
      </c>
      <c r="F19" s="50"/>
      <c r="G19" s="67" t="s">
        <v>19</v>
      </c>
      <c r="H19" s="7"/>
      <c r="I19" s="41" t="s">
        <v>50</v>
      </c>
      <c r="J19" s="20"/>
      <c r="K19" s="38"/>
      <c r="L19" s="12"/>
      <c r="M19" s="21"/>
      <c r="N19" s="492"/>
      <c r="O19" s="498"/>
      <c r="P19" s="498"/>
    </row>
    <row r="20" spans="1:16" ht="12.75">
      <c r="A20" s="41"/>
      <c r="B20" s="522"/>
      <c r="C20" s="27"/>
      <c r="D20" s="41"/>
      <c r="E20" s="13"/>
      <c r="F20" s="50"/>
      <c r="G20" s="67"/>
      <c r="H20" s="7"/>
      <c r="I20" s="41"/>
      <c r="J20" s="20"/>
      <c r="K20" s="38"/>
      <c r="L20" s="12"/>
      <c r="M20" s="21"/>
      <c r="N20" s="492"/>
      <c r="O20" s="498"/>
      <c r="P20" s="498"/>
    </row>
    <row r="21" spans="1:16" ht="13.5" thickBot="1">
      <c r="A21" s="41"/>
      <c r="B21" s="522"/>
      <c r="C21" s="5"/>
      <c r="D21" s="41"/>
      <c r="E21" s="13"/>
      <c r="F21" s="50"/>
      <c r="G21" s="13"/>
      <c r="H21" s="5"/>
      <c r="I21" s="41"/>
      <c r="J21" s="20"/>
      <c r="K21" s="38"/>
      <c r="L21" s="12"/>
      <c r="M21" s="21"/>
      <c r="N21" s="503"/>
      <c r="O21" s="504"/>
      <c r="P21" s="504"/>
    </row>
    <row r="22" spans="1:16" ht="13.5" thickBot="1">
      <c r="A22" s="36"/>
      <c r="B22" s="259" t="s">
        <v>27</v>
      </c>
      <c r="C22" s="206"/>
      <c r="D22" s="46"/>
      <c r="E22" s="46"/>
      <c r="F22" s="46"/>
      <c r="G22" s="46"/>
      <c r="H22" s="46"/>
      <c r="I22" s="46"/>
      <c r="J22" s="46"/>
      <c r="K22" s="46"/>
      <c r="L22" s="46"/>
      <c r="M22" s="489"/>
      <c r="N22" s="489"/>
      <c r="O22" s="489"/>
      <c r="P22" s="489"/>
    </row>
    <row r="23" spans="1:16" ht="13.5" thickBot="1">
      <c r="A23" s="481" t="s">
        <v>59</v>
      </c>
      <c r="B23" s="484"/>
      <c r="C23" s="484"/>
      <c r="D23" s="484"/>
      <c r="E23" s="484"/>
      <c r="F23" s="484"/>
      <c r="G23" s="484"/>
      <c r="H23" s="484"/>
      <c r="I23" s="484"/>
      <c r="J23" s="484"/>
      <c r="K23" s="484"/>
      <c r="L23" s="484"/>
      <c r="M23" s="484"/>
      <c r="N23" s="484"/>
      <c r="O23" s="484"/>
      <c r="P23" s="484"/>
    </row>
    <row r="24" spans="1:16" ht="13.5" thickBot="1">
      <c r="A24" s="94" t="s">
        <v>9</v>
      </c>
      <c r="B24" s="259" t="s">
        <v>7</v>
      </c>
      <c r="C24" s="80"/>
      <c r="D24" s="46"/>
      <c r="E24" s="46"/>
      <c r="F24" s="46"/>
      <c r="G24" s="46"/>
      <c r="H24" s="46"/>
      <c r="I24" s="46"/>
      <c r="J24" s="46"/>
      <c r="K24" s="46"/>
      <c r="L24" s="46"/>
      <c r="M24" s="489"/>
      <c r="N24" s="489"/>
      <c r="O24" s="489"/>
      <c r="P24" s="489"/>
    </row>
    <row r="25" spans="1:16" ht="12.75">
      <c r="A25" s="118">
        <v>1</v>
      </c>
      <c r="B25" s="523" t="s">
        <v>23</v>
      </c>
      <c r="C25" s="303">
        <v>1</v>
      </c>
      <c r="D25" s="304">
        <v>0.5</v>
      </c>
      <c r="E25" s="260">
        <v>0.5</v>
      </c>
      <c r="F25" s="305"/>
      <c r="G25" s="305"/>
      <c r="H25" s="385" t="s">
        <v>184</v>
      </c>
      <c r="I25" s="403" t="s">
        <v>20</v>
      </c>
      <c r="J25" s="308">
        <v>4</v>
      </c>
      <c r="K25" s="305">
        <v>4</v>
      </c>
      <c r="L25" s="305"/>
      <c r="M25" s="308"/>
      <c r="N25" s="309"/>
      <c r="O25" s="306">
        <v>42</v>
      </c>
      <c r="P25" s="306">
        <v>58</v>
      </c>
    </row>
    <row r="26" spans="1:16" ht="12.75">
      <c r="A26" s="128">
        <v>2</v>
      </c>
      <c r="B26" s="524" t="s">
        <v>24</v>
      </c>
      <c r="C26" s="281">
        <v>1</v>
      </c>
      <c r="D26" s="282">
        <v>0.5</v>
      </c>
      <c r="E26" s="266">
        <v>0.5</v>
      </c>
      <c r="F26" s="284"/>
      <c r="G26" s="284"/>
      <c r="H26" s="390" t="s">
        <v>184</v>
      </c>
      <c r="I26" s="285" t="s">
        <v>20</v>
      </c>
      <c r="J26" s="286">
        <v>4</v>
      </c>
      <c r="K26" s="284">
        <v>4</v>
      </c>
      <c r="L26" s="284"/>
      <c r="M26" s="286"/>
      <c r="N26" s="326"/>
      <c r="O26" s="284">
        <v>38</v>
      </c>
      <c r="P26" s="284">
        <v>62</v>
      </c>
    </row>
    <row r="27" spans="1:16" ht="13.5" thickBot="1">
      <c r="A27" s="448">
        <v>3</v>
      </c>
      <c r="B27" s="525" t="s">
        <v>206</v>
      </c>
      <c r="C27" s="428">
        <v>1</v>
      </c>
      <c r="D27" s="429">
        <v>2</v>
      </c>
      <c r="E27" s="430">
        <v>1</v>
      </c>
      <c r="F27" s="431">
        <v>1</v>
      </c>
      <c r="G27" s="432"/>
      <c r="H27" s="432" t="s">
        <v>184</v>
      </c>
      <c r="I27" s="433" t="s">
        <v>26</v>
      </c>
      <c r="J27" s="434">
        <v>45</v>
      </c>
      <c r="K27" s="432">
        <v>45</v>
      </c>
      <c r="L27" s="432"/>
      <c r="M27" s="434"/>
      <c r="N27" s="435"/>
      <c r="O27" s="436">
        <v>57</v>
      </c>
      <c r="P27" s="436">
        <v>43</v>
      </c>
    </row>
    <row r="28" spans="1:16" ht="13.5" thickBot="1">
      <c r="A28" s="90"/>
      <c r="B28" s="526" t="s">
        <v>52</v>
      </c>
      <c r="C28" s="213">
        <v>1</v>
      </c>
      <c r="D28" s="297">
        <f>SUM(D25:D27)</f>
        <v>3</v>
      </c>
      <c r="E28" s="298">
        <f>SUM(E25:E27)</f>
        <v>2</v>
      </c>
      <c r="F28" s="299">
        <f>SUM(F25:F27)</f>
        <v>1</v>
      </c>
      <c r="G28" s="300"/>
      <c r="H28" s="300" t="s">
        <v>44</v>
      </c>
      <c r="I28" s="301" t="s">
        <v>44</v>
      </c>
      <c r="J28" s="302">
        <f>SUM(J25:J27)</f>
        <v>53</v>
      </c>
      <c r="K28" s="300">
        <f>SUM(K25:K27)</f>
        <v>53</v>
      </c>
      <c r="L28" s="300"/>
      <c r="M28" s="302"/>
      <c r="N28" s="236"/>
      <c r="O28" s="300"/>
      <c r="P28" s="300"/>
    </row>
    <row r="29" spans="1:16" ht="12.75">
      <c r="A29" s="115"/>
      <c r="B29" s="527" t="s">
        <v>53</v>
      </c>
      <c r="C29" s="303">
        <v>1</v>
      </c>
      <c r="D29" s="304"/>
      <c r="E29" s="260"/>
      <c r="F29" s="305"/>
      <c r="G29" s="305"/>
      <c r="H29" s="306" t="s">
        <v>44</v>
      </c>
      <c r="I29" s="307" t="s">
        <v>44</v>
      </c>
      <c r="J29" s="308"/>
      <c r="K29" s="305"/>
      <c r="L29" s="305"/>
      <c r="M29" s="308"/>
      <c r="N29" s="309"/>
      <c r="O29" s="306"/>
      <c r="P29" s="306"/>
    </row>
    <row r="30" spans="1:16" ht="13.5" thickBot="1">
      <c r="A30" s="149"/>
      <c r="B30" s="528" t="s">
        <v>54</v>
      </c>
      <c r="C30" s="323">
        <v>1</v>
      </c>
      <c r="D30" s="294">
        <v>2</v>
      </c>
      <c r="E30" s="322">
        <v>1</v>
      </c>
      <c r="F30" s="269">
        <v>1</v>
      </c>
      <c r="G30" s="295"/>
      <c r="H30" s="295" t="s">
        <v>44</v>
      </c>
      <c r="I30" s="296" t="s">
        <v>44</v>
      </c>
      <c r="J30" s="324">
        <v>45</v>
      </c>
      <c r="K30" s="295">
        <v>45</v>
      </c>
      <c r="L30" s="295"/>
      <c r="M30" s="324"/>
      <c r="N30" s="310"/>
      <c r="O30" s="295"/>
      <c r="P30" s="295"/>
    </row>
    <row r="31" spans="1:16" ht="13.5" thickBot="1">
      <c r="A31" s="188" t="s">
        <v>10</v>
      </c>
      <c r="B31" s="529" t="s">
        <v>8</v>
      </c>
      <c r="C31" s="311"/>
      <c r="D31" s="264"/>
      <c r="E31" s="264"/>
      <c r="F31" s="274"/>
      <c r="G31" s="274"/>
      <c r="H31" s="274"/>
      <c r="I31" s="274"/>
      <c r="J31" s="274"/>
      <c r="K31" s="274"/>
      <c r="L31" s="274"/>
      <c r="M31" s="487"/>
      <c r="N31" s="487"/>
      <c r="O31" s="487"/>
      <c r="P31" s="487"/>
    </row>
    <row r="32" spans="1:16" ht="13.5" thickBot="1">
      <c r="A32" s="115" t="s">
        <v>6</v>
      </c>
      <c r="B32" s="523" t="s">
        <v>158</v>
      </c>
      <c r="C32" s="303">
        <v>1</v>
      </c>
      <c r="D32" s="304">
        <v>4</v>
      </c>
      <c r="E32" s="260">
        <v>1.8</v>
      </c>
      <c r="F32" s="261">
        <f t="shared" ref="F32" si="0">M32*D32/J32</f>
        <v>2.2000000000000002</v>
      </c>
      <c r="G32" s="305"/>
      <c r="H32" s="385" t="s">
        <v>183</v>
      </c>
      <c r="I32" s="344" t="s">
        <v>20</v>
      </c>
      <c r="J32" s="303">
        <v>100</v>
      </c>
      <c r="K32" s="305">
        <v>30</v>
      </c>
      <c r="L32" s="305">
        <v>15</v>
      </c>
      <c r="M32" s="308">
        <v>55</v>
      </c>
      <c r="N32" s="297">
        <f>J32/D32</f>
        <v>25</v>
      </c>
      <c r="O32" s="300">
        <v>53</v>
      </c>
      <c r="P32" s="300">
        <v>47</v>
      </c>
    </row>
    <row r="33" spans="1:16" ht="13.5" thickBot="1">
      <c r="A33" s="90"/>
      <c r="B33" s="526" t="s">
        <v>52</v>
      </c>
      <c r="C33" s="213">
        <v>1</v>
      </c>
      <c r="D33" s="297">
        <v>4</v>
      </c>
      <c r="E33" s="298">
        <v>2</v>
      </c>
      <c r="F33" s="299">
        <v>2</v>
      </c>
      <c r="G33" s="300"/>
      <c r="H33" s="300" t="s">
        <v>44</v>
      </c>
      <c r="I33" s="301" t="s">
        <v>44</v>
      </c>
      <c r="J33" s="213">
        <v>100</v>
      </c>
      <c r="K33" s="300">
        <v>30</v>
      </c>
      <c r="L33" s="300">
        <v>15</v>
      </c>
      <c r="M33" s="302">
        <v>55</v>
      </c>
      <c r="N33" s="236"/>
      <c r="O33" s="300"/>
      <c r="P33" s="300"/>
    </row>
    <row r="34" spans="1:16" ht="12.75">
      <c r="A34" s="60"/>
      <c r="B34" s="530" t="s">
        <v>53</v>
      </c>
      <c r="C34" s="319">
        <v>1</v>
      </c>
      <c r="D34" s="325"/>
      <c r="E34" s="267"/>
      <c r="F34" s="317"/>
      <c r="G34" s="317"/>
      <c r="H34" s="226" t="s">
        <v>44</v>
      </c>
      <c r="I34" s="318" t="s">
        <v>44</v>
      </c>
      <c r="J34" s="319"/>
      <c r="K34" s="317"/>
      <c r="L34" s="317"/>
      <c r="M34" s="320"/>
      <c r="N34" s="309"/>
      <c r="O34" s="306"/>
      <c r="P34" s="306"/>
    </row>
    <row r="35" spans="1:16" ht="13.5" thickBot="1">
      <c r="A35" s="120"/>
      <c r="B35" s="531" t="s">
        <v>54</v>
      </c>
      <c r="C35" s="295">
        <v>1</v>
      </c>
      <c r="D35" s="269"/>
      <c r="E35" s="269"/>
      <c r="F35" s="295"/>
      <c r="G35" s="295"/>
      <c r="H35" s="295" t="s">
        <v>44</v>
      </c>
      <c r="I35" s="296" t="s">
        <v>44</v>
      </c>
      <c r="J35" s="323"/>
      <c r="K35" s="295"/>
      <c r="L35" s="295"/>
      <c r="M35" s="324"/>
      <c r="N35" s="310"/>
      <c r="O35" s="295"/>
      <c r="P35" s="295"/>
    </row>
    <row r="36" spans="1:16" ht="13.5" thickBot="1">
      <c r="A36" s="188" t="s">
        <v>12</v>
      </c>
      <c r="B36" s="529" t="s">
        <v>11</v>
      </c>
      <c r="C36" s="311"/>
      <c r="D36" s="265"/>
      <c r="E36" s="265"/>
      <c r="F36" s="274"/>
      <c r="G36" s="274"/>
      <c r="H36" s="274"/>
      <c r="I36" s="274"/>
      <c r="J36" s="274"/>
      <c r="K36" s="274"/>
      <c r="L36" s="274"/>
      <c r="M36" s="487"/>
      <c r="N36" s="487"/>
      <c r="O36" s="487"/>
      <c r="P36" s="487"/>
    </row>
    <row r="37" spans="1:16" ht="12.75">
      <c r="A37" s="118">
        <v>1</v>
      </c>
      <c r="B37" s="532" t="s">
        <v>159</v>
      </c>
      <c r="C37" s="375">
        <v>1</v>
      </c>
      <c r="D37" s="260">
        <v>3.8</v>
      </c>
      <c r="E37" s="260">
        <v>1.8</v>
      </c>
      <c r="F37" s="261">
        <f t="shared" ref="F37:F42" si="1">M37*D37/J37</f>
        <v>2.0187499999999998</v>
      </c>
      <c r="G37" s="305"/>
      <c r="H37" s="385" t="s">
        <v>184</v>
      </c>
      <c r="I37" s="411" t="s">
        <v>20</v>
      </c>
      <c r="J37" s="303">
        <v>96</v>
      </c>
      <c r="K37" s="305">
        <v>15</v>
      </c>
      <c r="L37" s="308">
        <v>30</v>
      </c>
      <c r="M37" s="308">
        <v>51</v>
      </c>
      <c r="N37" s="315">
        <f>J37/D37</f>
        <v>25.263157894736842</v>
      </c>
      <c r="O37" s="306">
        <v>36</v>
      </c>
      <c r="P37" s="306">
        <v>64</v>
      </c>
    </row>
    <row r="38" spans="1:16" ht="12.75">
      <c r="A38" s="99">
        <v>2</v>
      </c>
      <c r="B38" s="533" t="s">
        <v>160</v>
      </c>
      <c r="C38" s="379">
        <v>1</v>
      </c>
      <c r="D38" s="267">
        <v>3</v>
      </c>
      <c r="E38" s="267">
        <v>1.7</v>
      </c>
      <c r="F38" s="261">
        <f t="shared" si="1"/>
        <v>1.3125</v>
      </c>
      <c r="G38" s="317"/>
      <c r="H38" s="388" t="s">
        <v>183</v>
      </c>
      <c r="I38" s="412" t="s">
        <v>20</v>
      </c>
      <c r="J38" s="319">
        <v>80</v>
      </c>
      <c r="K38" s="317">
        <v>15</v>
      </c>
      <c r="L38" s="320">
        <v>30</v>
      </c>
      <c r="M38" s="320">
        <v>35</v>
      </c>
      <c r="N38" s="282">
        <f>J38/D38</f>
        <v>26.666666666666668</v>
      </c>
      <c r="O38" s="284">
        <v>39</v>
      </c>
      <c r="P38" s="284">
        <v>61</v>
      </c>
    </row>
    <row r="39" spans="1:16" ht="12.75">
      <c r="A39" s="128">
        <v>3</v>
      </c>
      <c r="B39" s="534" t="s">
        <v>161</v>
      </c>
      <c r="C39" s="389">
        <v>1</v>
      </c>
      <c r="D39" s="266">
        <v>4</v>
      </c>
      <c r="E39" s="276">
        <v>1.8</v>
      </c>
      <c r="F39" s="261">
        <f t="shared" si="1"/>
        <v>2.2000000000000002</v>
      </c>
      <c r="G39" s="284"/>
      <c r="H39" s="390" t="s">
        <v>183</v>
      </c>
      <c r="I39" s="413" t="s">
        <v>20</v>
      </c>
      <c r="J39" s="326">
        <v>100</v>
      </c>
      <c r="K39" s="284">
        <v>15</v>
      </c>
      <c r="L39" s="284">
        <v>30</v>
      </c>
      <c r="M39" s="286">
        <v>55</v>
      </c>
      <c r="N39" s="282">
        <f t="shared" ref="N39:N42" si="2">J39/D39</f>
        <v>25</v>
      </c>
      <c r="O39" s="284">
        <v>39</v>
      </c>
      <c r="P39" s="284">
        <v>61</v>
      </c>
    </row>
    <row r="40" spans="1:16" ht="12.75">
      <c r="A40" s="128">
        <v>4</v>
      </c>
      <c r="B40" s="534" t="s">
        <v>162</v>
      </c>
      <c r="C40" s="389">
        <v>1</v>
      </c>
      <c r="D40" s="266">
        <v>4</v>
      </c>
      <c r="E40" s="276">
        <v>1.8</v>
      </c>
      <c r="F40" s="261">
        <f t="shared" si="1"/>
        <v>2.2352941176470589</v>
      </c>
      <c r="G40" s="284"/>
      <c r="H40" s="390" t="s">
        <v>184</v>
      </c>
      <c r="I40" s="413" t="s">
        <v>20</v>
      </c>
      <c r="J40" s="326">
        <v>102</v>
      </c>
      <c r="K40" s="284">
        <v>15</v>
      </c>
      <c r="L40" s="284">
        <v>30</v>
      </c>
      <c r="M40" s="286">
        <v>57</v>
      </c>
      <c r="N40" s="282">
        <f t="shared" si="2"/>
        <v>25.5</v>
      </c>
      <c r="O40" s="284">
        <v>48</v>
      </c>
      <c r="P40" s="284">
        <v>52</v>
      </c>
    </row>
    <row r="41" spans="1:16" ht="12.75">
      <c r="A41" s="128">
        <v>5</v>
      </c>
      <c r="B41" s="534" t="s">
        <v>163</v>
      </c>
      <c r="C41" s="389">
        <v>1</v>
      </c>
      <c r="D41" s="266">
        <v>2.2000000000000002</v>
      </c>
      <c r="E41" s="276">
        <v>1.5</v>
      </c>
      <c r="F41" s="261">
        <f t="shared" si="1"/>
        <v>0.67692307692307696</v>
      </c>
      <c r="G41" s="284"/>
      <c r="H41" s="390" t="s">
        <v>184</v>
      </c>
      <c r="I41" s="413" t="s">
        <v>20</v>
      </c>
      <c r="J41" s="326">
        <v>65</v>
      </c>
      <c r="K41" s="284"/>
      <c r="L41" s="284">
        <v>45</v>
      </c>
      <c r="M41" s="286">
        <v>20</v>
      </c>
      <c r="N41" s="282">
        <f t="shared" si="2"/>
        <v>29.545454545454543</v>
      </c>
      <c r="O41" s="284">
        <v>45</v>
      </c>
      <c r="P41" s="284">
        <v>55</v>
      </c>
    </row>
    <row r="42" spans="1:16" ht="13.5" thickBot="1">
      <c r="A42" s="77">
        <v>6</v>
      </c>
      <c r="B42" s="533" t="s">
        <v>164</v>
      </c>
      <c r="C42" s="408">
        <v>1</v>
      </c>
      <c r="D42" s="267">
        <v>2</v>
      </c>
      <c r="E42" s="267">
        <v>1.1000000000000001</v>
      </c>
      <c r="F42" s="261">
        <f t="shared" si="1"/>
        <v>0.90909090909090906</v>
      </c>
      <c r="G42" s="317"/>
      <c r="H42" s="388" t="s">
        <v>184</v>
      </c>
      <c r="I42" s="412" t="s">
        <v>20</v>
      </c>
      <c r="J42" s="378">
        <v>55</v>
      </c>
      <c r="K42" s="219">
        <v>15</v>
      </c>
      <c r="L42" s="219">
        <v>15</v>
      </c>
      <c r="M42" s="215">
        <v>25</v>
      </c>
      <c r="N42" s="282">
        <f t="shared" si="2"/>
        <v>27.5</v>
      </c>
      <c r="O42" s="295">
        <v>43</v>
      </c>
      <c r="P42" s="295">
        <v>57</v>
      </c>
    </row>
    <row r="43" spans="1:16" ht="15.75" customHeight="1" thickBot="1">
      <c r="A43" s="90"/>
      <c r="B43" s="526" t="s">
        <v>52</v>
      </c>
      <c r="C43" s="213">
        <v>1</v>
      </c>
      <c r="D43" s="297">
        <f>SUM(D37:D42)</f>
        <v>19</v>
      </c>
      <c r="E43" s="298">
        <f>SUM(E37:E42)</f>
        <v>9.6999999999999993</v>
      </c>
      <c r="F43" s="299">
        <v>9.3000000000000007</v>
      </c>
      <c r="G43" s="300"/>
      <c r="H43" s="300" t="s">
        <v>44</v>
      </c>
      <c r="I43" s="301" t="s">
        <v>44</v>
      </c>
      <c r="J43" s="302">
        <f>SUM(J37:J42)</f>
        <v>498</v>
      </c>
      <c r="K43" s="300">
        <f>SUM(K37:K42)</f>
        <v>75</v>
      </c>
      <c r="L43" s="300">
        <f>SUM(L37:L42)</f>
        <v>180</v>
      </c>
      <c r="M43" s="302">
        <f>SUM(M37:M42)</f>
        <v>243</v>
      </c>
      <c r="N43" s="236"/>
      <c r="O43" s="300"/>
      <c r="P43" s="300"/>
    </row>
    <row r="44" spans="1:16" ht="12.75">
      <c r="A44" s="115"/>
      <c r="B44" s="527" t="s">
        <v>53</v>
      </c>
      <c r="C44" s="303">
        <v>1</v>
      </c>
      <c r="D44" s="304"/>
      <c r="E44" s="260"/>
      <c r="F44" s="305"/>
      <c r="G44" s="305"/>
      <c r="H44" s="306" t="s">
        <v>44</v>
      </c>
      <c r="I44" s="307" t="s">
        <v>44</v>
      </c>
      <c r="J44" s="308"/>
      <c r="K44" s="305"/>
      <c r="L44" s="305"/>
      <c r="M44" s="308"/>
      <c r="N44" s="309"/>
      <c r="O44" s="306"/>
      <c r="P44" s="306"/>
    </row>
    <row r="45" spans="1:16" ht="13.5" thickBot="1">
      <c r="A45" s="116"/>
      <c r="B45" s="535" t="s">
        <v>54</v>
      </c>
      <c r="C45" s="287">
        <v>1</v>
      </c>
      <c r="D45" s="288"/>
      <c r="E45" s="262"/>
      <c r="F45" s="289"/>
      <c r="G45" s="289"/>
      <c r="H45" s="317" t="s">
        <v>44</v>
      </c>
      <c r="I45" s="393" t="s">
        <v>44</v>
      </c>
      <c r="J45" s="293"/>
      <c r="K45" s="289"/>
      <c r="L45" s="289"/>
      <c r="M45" s="293"/>
      <c r="N45" s="310"/>
      <c r="O45" s="295"/>
      <c r="P45" s="295"/>
    </row>
    <row r="46" spans="1:16" ht="13.5" thickBot="1">
      <c r="A46" s="90"/>
      <c r="B46" s="536" t="s">
        <v>185</v>
      </c>
      <c r="C46" s="213">
        <v>1</v>
      </c>
      <c r="D46" s="212">
        <v>4</v>
      </c>
      <c r="E46" s="299">
        <v>2.4</v>
      </c>
      <c r="F46" s="261">
        <f t="shared" ref="F46" si="3">M46*D46/J46</f>
        <v>1.6</v>
      </c>
      <c r="G46" s="302"/>
      <c r="H46" s="415" t="s">
        <v>184</v>
      </c>
      <c r="I46" s="418" t="s">
        <v>26</v>
      </c>
      <c r="J46" s="274">
        <v>100</v>
      </c>
      <c r="K46" s="302">
        <v>30</v>
      </c>
      <c r="L46" s="300">
        <v>30</v>
      </c>
      <c r="M46" s="274">
        <v>40</v>
      </c>
      <c r="N46" s="282">
        <f t="shared" ref="N46" si="4">J46/D46</f>
        <v>25</v>
      </c>
      <c r="O46" s="300">
        <v>76</v>
      </c>
      <c r="P46" s="300">
        <v>24</v>
      </c>
    </row>
    <row r="47" spans="1:16" ht="13.5" thickBot="1">
      <c r="A47" s="481" t="s">
        <v>182</v>
      </c>
      <c r="B47" s="482"/>
      <c r="C47" s="339"/>
      <c r="D47" s="214">
        <f>SUM(D46,D43,D33,D28)</f>
        <v>30</v>
      </c>
      <c r="E47" s="218">
        <f>SUM(E46,E43,E33,E28)</f>
        <v>16.100000000000001</v>
      </c>
      <c r="F47" s="218">
        <f>SUM(F46,F43,F33,F28)</f>
        <v>13.9</v>
      </c>
      <c r="G47" s="215"/>
      <c r="H47" s="219"/>
      <c r="I47" s="215"/>
      <c r="J47" s="213">
        <f>SUM(J46,J43,J33,J28)</f>
        <v>751</v>
      </c>
      <c r="K47" s="302">
        <f>SUM(K46,K43,K33,K28)</f>
        <v>188</v>
      </c>
      <c r="L47" s="300">
        <f>SUM(L46,L43,L33,L28)</f>
        <v>225</v>
      </c>
      <c r="M47" s="274">
        <f>SUM(M46,M43,M33,M28)</f>
        <v>338</v>
      </c>
      <c r="N47" s="236"/>
      <c r="O47" s="300"/>
      <c r="P47" s="300"/>
    </row>
    <row r="48" spans="1:16" ht="13.5" thickBot="1">
      <c r="A48" s="188"/>
      <c r="B48" s="311"/>
      <c r="C48" s="274"/>
      <c r="D48" s="274"/>
      <c r="E48" s="274"/>
      <c r="F48" s="274"/>
      <c r="G48" s="274"/>
      <c r="H48" s="274"/>
      <c r="I48" s="274"/>
      <c r="J48" s="274"/>
      <c r="K48" s="274"/>
      <c r="L48" s="274"/>
      <c r="M48" s="487"/>
      <c r="N48" s="487"/>
      <c r="O48" s="487"/>
      <c r="P48" s="487"/>
    </row>
    <row r="49" spans="1:16" ht="13.5" thickBot="1">
      <c r="A49" s="481" t="s">
        <v>61</v>
      </c>
      <c r="B49" s="484"/>
      <c r="C49" s="484"/>
      <c r="D49" s="484"/>
      <c r="E49" s="484"/>
      <c r="F49" s="484"/>
      <c r="G49" s="484"/>
      <c r="H49" s="484"/>
      <c r="I49" s="484"/>
      <c r="J49" s="484"/>
      <c r="K49" s="484"/>
      <c r="L49" s="484"/>
      <c r="M49" s="484"/>
      <c r="N49" s="484"/>
      <c r="O49" s="484"/>
      <c r="P49" s="484"/>
    </row>
    <row r="50" spans="1:16" s="43" customFormat="1" ht="13.5" thickBot="1">
      <c r="A50" s="188" t="s">
        <v>9</v>
      </c>
      <c r="B50" s="529" t="s">
        <v>7</v>
      </c>
      <c r="C50" s="189"/>
      <c r="D50" s="79"/>
      <c r="E50" s="79"/>
      <c r="F50" s="79"/>
      <c r="G50" s="79"/>
      <c r="H50" s="79"/>
      <c r="I50" s="79"/>
      <c r="J50" s="79"/>
      <c r="K50" s="79"/>
      <c r="L50" s="79"/>
      <c r="M50" s="489"/>
      <c r="N50" s="489"/>
      <c r="O50" s="489"/>
      <c r="P50" s="489"/>
    </row>
    <row r="51" spans="1:16" s="43" customFormat="1" ht="25.5">
      <c r="A51" s="207">
        <v>1</v>
      </c>
      <c r="B51" s="537" t="s">
        <v>168</v>
      </c>
      <c r="C51" s="340">
        <v>2</v>
      </c>
      <c r="D51" s="342">
        <v>2.5</v>
      </c>
      <c r="E51" s="342">
        <v>1.5</v>
      </c>
      <c r="F51" s="271">
        <v>1</v>
      </c>
      <c r="G51" s="343"/>
      <c r="H51" s="343"/>
      <c r="I51" s="346" t="s">
        <v>20</v>
      </c>
      <c r="J51" s="345">
        <v>75</v>
      </c>
      <c r="K51" s="343">
        <v>15</v>
      </c>
      <c r="L51" s="343">
        <v>30</v>
      </c>
      <c r="M51" s="346">
        <v>30</v>
      </c>
      <c r="N51" s="347">
        <f>J51/D51</f>
        <v>30</v>
      </c>
      <c r="O51" s="348">
        <v>31</v>
      </c>
      <c r="P51" s="348">
        <v>69</v>
      </c>
    </row>
    <row r="52" spans="1:16" s="43" customFormat="1" ht="12.75">
      <c r="A52" s="184">
        <v>2</v>
      </c>
      <c r="B52" s="538" t="s">
        <v>157</v>
      </c>
      <c r="C52" s="327">
        <v>2</v>
      </c>
      <c r="D52" s="328">
        <v>2</v>
      </c>
      <c r="E52" s="328">
        <v>1</v>
      </c>
      <c r="F52" s="270">
        <v>1</v>
      </c>
      <c r="G52" s="329"/>
      <c r="H52" s="329" t="s">
        <v>184</v>
      </c>
      <c r="I52" s="330" t="s">
        <v>26</v>
      </c>
      <c r="J52" s="376">
        <v>60</v>
      </c>
      <c r="K52" s="329"/>
      <c r="L52" s="329">
        <v>30</v>
      </c>
      <c r="M52" s="330">
        <v>30</v>
      </c>
      <c r="N52" s="357">
        <f>J52/D52</f>
        <v>30</v>
      </c>
      <c r="O52" s="329">
        <v>43</v>
      </c>
      <c r="P52" s="329">
        <v>57</v>
      </c>
    </row>
    <row r="53" spans="1:16" s="43" customFormat="1" ht="12.75">
      <c r="A53" s="159">
        <v>3</v>
      </c>
      <c r="B53" s="539" t="s">
        <v>5</v>
      </c>
      <c r="C53" s="327">
        <v>2</v>
      </c>
      <c r="D53" s="328">
        <v>2</v>
      </c>
      <c r="E53" s="270">
        <v>1</v>
      </c>
      <c r="F53" s="270">
        <v>1</v>
      </c>
      <c r="G53" s="329"/>
      <c r="H53" s="329" t="s">
        <v>184</v>
      </c>
      <c r="I53" s="330" t="s">
        <v>20</v>
      </c>
      <c r="J53" s="359">
        <v>30</v>
      </c>
      <c r="K53" s="329"/>
      <c r="L53" s="329">
        <v>30</v>
      </c>
      <c r="M53" s="330"/>
      <c r="N53" s="357">
        <f>J53/D53</f>
        <v>15</v>
      </c>
      <c r="O53" s="329">
        <v>100</v>
      </c>
      <c r="P53" s="329">
        <v>0</v>
      </c>
    </row>
    <row r="54" spans="1:16" s="43" customFormat="1" ht="13.5" thickBot="1">
      <c r="A54" s="179">
        <v>4</v>
      </c>
      <c r="B54" s="540" t="s">
        <v>70</v>
      </c>
      <c r="C54" s="386">
        <v>2</v>
      </c>
      <c r="D54" s="419">
        <v>2</v>
      </c>
      <c r="E54" s="419">
        <v>1</v>
      </c>
      <c r="F54" s="363">
        <v>1</v>
      </c>
      <c r="G54" s="292"/>
      <c r="H54" s="292" t="s">
        <v>184</v>
      </c>
      <c r="I54" s="291" t="s">
        <v>26</v>
      </c>
      <c r="J54" s="420">
        <v>60</v>
      </c>
      <c r="K54" s="332">
        <v>30</v>
      </c>
      <c r="L54" s="332"/>
      <c r="M54" s="333">
        <v>30</v>
      </c>
      <c r="N54" s="357">
        <f t="shared" ref="N54" si="5">J54/D54</f>
        <v>30</v>
      </c>
      <c r="O54" s="332">
        <v>57</v>
      </c>
      <c r="P54" s="332">
        <v>43</v>
      </c>
    </row>
    <row r="55" spans="1:16" s="43" customFormat="1" ht="13.5" thickBot="1">
      <c r="A55" s="183"/>
      <c r="B55" s="541" t="s">
        <v>52</v>
      </c>
      <c r="C55" s="258">
        <v>2</v>
      </c>
      <c r="D55" s="421">
        <f>SUM(D51:D54)</f>
        <v>8.5</v>
      </c>
      <c r="E55" s="422">
        <f>SUM(E51:E54)</f>
        <v>4.5</v>
      </c>
      <c r="F55" s="423">
        <f>SUM(F51:F54)</f>
        <v>4</v>
      </c>
      <c r="G55" s="257"/>
      <c r="H55" s="257" t="s">
        <v>44</v>
      </c>
      <c r="I55" s="424" t="s">
        <v>44</v>
      </c>
      <c r="J55" s="256">
        <f>SUM(J51:J54)</f>
        <v>225</v>
      </c>
      <c r="K55" s="257">
        <f>SUM(K51:K54)</f>
        <v>45</v>
      </c>
      <c r="L55" s="257">
        <f>SUM(L51:L54)</f>
        <v>90</v>
      </c>
      <c r="M55" s="256">
        <f>SUM(M51:M54)</f>
        <v>90</v>
      </c>
      <c r="N55" s="425"/>
      <c r="O55" s="257"/>
      <c r="P55" s="257"/>
    </row>
    <row r="56" spans="1:16" s="43" customFormat="1" ht="12.75">
      <c r="A56" s="161"/>
      <c r="B56" s="542" t="s">
        <v>53</v>
      </c>
      <c r="C56" s="345">
        <v>2</v>
      </c>
      <c r="D56" s="341"/>
      <c r="E56" s="342"/>
      <c r="F56" s="271"/>
      <c r="G56" s="343"/>
      <c r="H56" s="348" t="s">
        <v>44</v>
      </c>
      <c r="I56" s="349" t="s">
        <v>44</v>
      </c>
      <c r="J56" s="346"/>
      <c r="K56" s="343"/>
      <c r="L56" s="343"/>
      <c r="M56" s="346"/>
      <c r="N56" s="410"/>
      <c r="O56" s="348"/>
      <c r="P56" s="348"/>
    </row>
    <row r="57" spans="1:16" s="43" customFormat="1" ht="13.5" thickBot="1">
      <c r="A57" s="170"/>
      <c r="B57" s="528" t="s">
        <v>54</v>
      </c>
      <c r="C57" s="420">
        <v>2</v>
      </c>
      <c r="D57" s="328">
        <v>2</v>
      </c>
      <c r="E57" s="328">
        <v>1</v>
      </c>
      <c r="F57" s="270">
        <v>1</v>
      </c>
      <c r="G57" s="332"/>
      <c r="H57" s="332" t="s">
        <v>44</v>
      </c>
      <c r="I57" s="335" t="s">
        <v>44</v>
      </c>
      <c r="J57" s="376">
        <v>60</v>
      </c>
      <c r="K57" s="329"/>
      <c r="L57" s="329">
        <v>30</v>
      </c>
      <c r="M57" s="330">
        <v>30</v>
      </c>
      <c r="N57" s="331"/>
      <c r="O57" s="332"/>
      <c r="P57" s="332"/>
    </row>
    <row r="58" spans="1:16" s="43" customFormat="1" ht="13.5" thickBot="1">
      <c r="A58" s="193" t="s">
        <v>12</v>
      </c>
      <c r="B58" s="529" t="s">
        <v>11</v>
      </c>
      <c r="C58" s="311"/>
      <c r="D58" s="265"/>
      <c r="E58" s="265"/>
      <c r="F58" s="265"/>
      <c r="G58" s="274"/>
      <c r="H58" s="274"/>
      <c r="I58" s="274"/>
      <c r="J58" s="274"/>
      <c r="K58" s="274"/>
      <c r="L58" s="274"/>
      <c r="M58" s="487"/>
      <c r="N58" s="487"/>
      <c r="O58" s="487"/>
      <c r="P58" s="487"/>
    </row>
    <row r="59" spans="1:16" s="43" customFormat="1" ht="12.75">
      <c r="A59" s="163">
        <v>1</v>
      </c>
      <c r="B59" s="543" t="s">
        <v>170</v>
      </c>
      <c r="C59" s="379">
        <v>2</v>
      </c>
      <c r="D59" s="267">
        <v>2</v>
      </c>
      <c r="E59" s="267">
        <v>1.2</v>
      </c>
      <c r="F59" s="261">
        <f t="shared" ref="F59:F64" si="6">M59*D59/J59</f>
        <v>0.8</v>
      </c>
      <c r="G59" s="268"/>
      <c r="H59" s="317"/>
      <c r="I59" s="412" t="s">
        <v>20</v>
      </c>
      <c r="J59" s="319">
        <v>50</v>
      </c>
      <c r="K59" s="317">
        <v>15</v>
      </c>
      <c r="L59" s="320">
        <v>15</v>
      </c>
      <c r="M59" s="320">
        <v>20</v>
      </c>
      <c r="N59" s="315">
        <f>J59/D59</f>
        <v>25</v>
      </c>
      <c r="O59" s="306">
        <v>36</v>
      </c>
      <c r="P59" s="306">
        <v>64</v>
      </c>
    </row>
    <row r="60" spans="1:16" s="43" customFormat="1" ht="12.75">
      <c r="A60" s="171">
        <v>2</v>
      </c>
      <c r="B60" s="544" t="s">
        <v>171</v>
      </c>
      <c r="C60" s="389">
        <v>2</v>
      </c>
      <c r="D60" s="266">
        <v>4</v>
      </c>
      <c r="E60" s="276">
        <v>2.4</v>
      </c>
      <c r="F60" s="261">
        <f t="shared" si="6"/>
        <v>1.6237623762376239</v>
      </c>
      <c r="G60" s="268"/>
      <c r="H60" s="284"/>
      <c r="I60" s="413" t="s">
        <v>20</v>
      </c>
      <c r="J60" s="326">
        <v>101</v>
      </c>
      <c r="K60" s="284">
        <v>30</v>
      </c>
      <c r="L60" s="284">
        <v>30</v>
      </c>
      <c r="M60" s="286">
        <v>41</v>
      </c>
      <c r="N60" s="282">
        <f>J60/D60</f>
        <v>25.25</v>
      </c>
      <c r="O60" s="284">
        <v>43</v>
      </c>
      <c r="P60" s="284">
        <v>57</v>
      </c>
    </row>
    <row r="61" spans="1:16" s="43" customFormat="1" ht="12.75">
      <c r="A61" s="171">
        <v>3</v>
      </c>
      <c r="B61" s="544" t="s">
        <v>172</v>
      </c>
      <c r="C61" s="389">
        <v>2</v>
      </c>
      <c r="D61" s="266">
        <v>3.5</v>
      </c>
      <c r="E61" s="276">
        <v>1.8</v>
      </c>
      <c r="F61" s="261">
        <f t="shared" si="6"/>
        <v>1.7102272727272727</v>
      </c>
      <c r="G61" s="268"/>
      <c r="H61" s="284"/>
      <c r="I61" s="413" t="s">
        <v>20</v>
      </c>
      <c r="J61" s="326">
        <v>88</v>
      </c>
      <c r="K61" s="284">
        <v>15</v>
      </c>
      <c r="L61" s="284">
        <v>30</v>
      </c>
      <c r="M61" s="286">
        <v>43</v>
      </c>
      <c r="N61" s="282">
        <f t="shared" ref="N61:N64" si="7">J61/D61</f>
        <v>25.142857142857142</v>
      </c>
      <c r="O61" s="284">
        <v>40</v>
      </c>
      <c r="P61" s="284">
        <v>60</v>
      </c>
    </row>
    <row r="62" spans="1:16" s="43" customFormat="1" ht="12.75">
      <c r="A62" s="171">
        <v>4</v>
      </c>
      <c r="B62" s="544" t="s">
        <v>163</v>
      </c>
      <c r="C62" s="389">
        <v>2</v>
      </c>
      <c r="D62" s="266">
        <v>2.2000000000000002</v>
      </c>
      <c r="E62" s="276">
        <v>1.7</v>
      </c>
      <c r="F62" s="261">
        <f t="shared" si="6"/>
        <v>0.50769230769230766</v>
      </c>
      <c r="G62" s="268"/>
      <c r="H62" s="284"/>
      <c r="I62" s="413" t="s">
        <v>26</v>
      </c>
      <c r="J62" s="326">
        <v>65</v>
      </c>
      <c r="K62" s="284"/>
      <c r="L62" s="284">
        <v>45</v>
      </c>
      <c r="M62" s="286">
        <v>15</v>
      </c>
      <c r="N62" s="282">
        <f t="shared" si="7"/>
        <v>29.545454545454543</v>
      </c>
      <c r="O62" s="284">
        <v>47</v>
      </c>
      <c r="P62" s="284">
        <v>53</v>
      </c>
    </row>
    <row r="63" spans="1:16" s="43" customFormat="1" ht="12.75">
      <c r="A63" s="171">
        <v>5</v>
      </c>
      <c r="B63" s="544" t="s">
        <v>173</v>
      </c>
      <c r="C63" s="414">
        <v>2</v>
      </c>
      <c r="D63" s="266">
        <v>3.8</v>
      </c>
      <c r="E63" s="426">
        <v>1.8</v>
      </c>
      <c r="F63" s="261">
        <f t="shared" si="6"/>
        <v>2</v>
      </c>
      <c r="G63" s="268"/>
      <c r="H63" s="284"/>
      <c r="I63" s="413" t="s">
        <v>20</v>
      </c>
      <c r="J63" s="326">
        <v>95</v>
      </c>
      <c r="K63" s="284">
        <v>15</v>
      </c>
      <c r="L63" s="284">
        <v>30</v>
      </c>
      <c r="M63" s="286">
        <v>50</v>
      </c>
      <c r="N63" s="282">
        <f t="shared" si="7"/>
        <v>25</v>
      </c>
      <c r="O63" s="284">
        <v>41</v>
      </c>
      <c r="P63" s="284">
        <v>59</v>
      </c>
    </row>
    <row r="64" spans="1:16" s="43" customFormat="1" ht="13.5" thickBot="1">
      <c r="A64" s="171">
        <v>6</v>
      </c>
      <c r="B64" s="544" t="s">
        <v>174</v>
      </c>
      <c r="C64" s="321">
        <v>2</v>
      </c>
      <c r="D64" s="266">
        <v>2</v>
      </c>
      <c r="E64" s="276">
        <v>1.1000000000000001</v>
      </c>
      <c r="F64" s="261">
        <f t="shared" si="6"/>
        <v>0.90909090909090906</v>
      </c>
      <c r="G64" s="268"/>
      <c r="H64" s="284"/>
      <c r="I64" s="413" t="s">
        <v>20</v>
      </c>
      <c r="J64" s="310">
        <v>55</v>
      </c>
      <c r="K64" s="295">
        <v>15</v>
      </c>
      <c r="L64" s="295">
        <v>15</v>
      </c>
      <c r="M64" s="324">
        <v>25</v>
      </c>
      <c r="N64" s="282">
        <f t="shared" si="7"/>
        <v>27.5</v>
      </c>
      <c r="O64" s="295">
        <v>59</v>
      </c>
      <c r="P64" s="295">
        <v>41</v>
      </c>
    </row>
    <row r="65" spans="1:16" s="43" customFormat="1" ht="13.5" thickBot="1">
      <c r="A65" s="160"/>
      <c r="B65" s="526" t="s">
        <v>52</v>
      </c>
      <c r="C65" s="213">
        <v>2</v>
      </c>
      <c r="D65" s="421">
        <f>SUM(D59:D64)</f>
        <v>17.5</v>
      </c>
      <c r="E65" s="422">
        <f>SUM(E59:E64)</f>
        <v>10</v>
      </c>
      <c r="F65" s="423">
        <v>7.5</v>
      </c>
      <c r="G65" s="300"/>
      <c r="H65" s="300" t="s">
        <v>44</v>
      </c>
      <c r="I65" s="301" t="s">
        <v>44</v>
      </c>
      <c r="J65" s="302">
        <f>SUM(J59:J64)</f>
        <v>454</v>
      </c>
      <c r="K65" s="300">
        <f>SUM(K59:K64)</f>
        <v>90</v>
      </c>
      <c r="L65" s="300">
        <f>SUM(L59:L64)</f>
        <v>165</v>
      </c>
      <c r="M65" s="302">
        <f>SUM(M59:M64)</f>
        <v>194</v>
      </c>
      <c r="N65" s="236"/>
      <c r="O65" s="300"/>
      <c r="P65" s="300"/>
    </row>
    <row r="66" spans="1:16" s="43" customFormat="1" ht="12.75">
      <c r="A66" s="161"/>
      <c r="B66" s="527" t="s">
        <v>53</v>
      </c>
      <c r="C66" s="303">
        <v>2</v>
      </c>
      <c r="D66" s="304"/>
      <c r="E66" s="260"/>
      <c r="F66" s="261"/>
      <c r="G66" s="305"/>
      <c r="H66" s="306" t="s">
        <v>44</v>
      </c>
      <c r="I66" s="307" t="s">
        <v>44</v>
      </c>
      <c r="J66" s="308"/>
      <c r="K66" s="305"/>
      <c r="L66" s="305"/>
      <c r="M66" s="308"/>
      <c r="N66" s="309"/>
      <c r="O66" s="306"/>
      <c r="P66" s="306"/>
    </row>
    <row r="67" spans="1:16" s="43" customFormat="1" ht="13.5" thickBot="1">
      <c r="A67" s="162"/>
      <c r="B67" s="535" t="s">
        <v>54</v>
      </c>
      <c r="C67" s="287"/>
      <c r="D67" s="288">
        <v>2.2000000000000002</v>
      </c>
      <c r="E67" s="262">
        <v>1.7</v>
      </c>
      <c r="F67" s="263">
        <v>0.5</v>
      </c>
      <c r="G67" s="289"/>
      <c r="H67" s="317" t="s">
        <v>44</v>
      </c>
      <c r="I67" s="393" t="s">
        <v>44</v>
      </c>
      <c r="J67" s="293"/>
      <c r="K67" s="289"/>
      <c r="L67" s="289"/>
      <c r="M67" s="293"/>
      <c r="N67" s="310"/>
      <c r="O67" s="295"/>
      <c r="P67" s="295"/>
    </row>
    <row r="68" spans="1:16" s="122" customFormat="1" ht="13.5" thickBot="1">
      <c r="A68" s="172"/>
      <c r="B68" s="545" t="s">
        <v>185</v>
      </c>
      <c r="C68" s="339">
        <v>2</v>
      </c>
      <c r="D68" s="298">
        <v>4</v>
      </c>
      <c r="E68" s="298">
        <v>2.4</v>
      </c>
      <c r="F68" s="278">
        <v>1.6</v>
      </c>
      <c r="G68" s="302"/>
      <c r="H68" s="302" t="s">
        <v>44</v>
      </c>
      <c r="I68" s="416" t="s">
        <v>26</v>
      </c>
      <c r="J68" s="213">
        <v>100</v>
      </c>
      <c r="K68" s="302">
        <v>30</v>
      </c>
      <c r="L68" s="300">
        <v>30</v>
      </c>
      <c r="M68" s="274">
        <v>40</v>
      </c>
      <c r="N68" s="282">
        <f t="shared" ref="N68" si="8">J68/D68</f>
        <v>25</v>
      </c>
      <c r="O68" s="300">
        <v>61</v>
      </c>
      <c r="P68" s="300">
        <v>39</v>
      </c>
    </row>
    <row r="69" spans="1:16" ht="13.5" thickBot="1">
      <c r="A69" s="512" t="s">
        <v>186</v>
      </c>
      <c r="B69" s="513"/>
      <c r="C69" s="379"/>
      <c r="D69" s="223">
        <f>SUM(D68,D65,D55)</f>
        <v>30</v>
      </c>
      <c r="E69" s="224">
        <f>SUM(E68,E65,E55)</f>
        <v>16.899999999999999</v>
      </c>
      <c r="F69" s="224">
        <f>SUM(F68,F65,F55)</f>
        <v>13.1</v>
      </c>
      <c r="G69" s="225"/>
      <c r="H69" s="226"/>
      <c r="I69" s="225"/>
      <c r="J69" s="213">
        <f>SUM(J68,J65,J55)</f>
        <v>779</v>
      </c>
      <c r="K69" s="302">
        <f>SUM(K68,K65,K55)</f>
        <v>165</v>
      </c>
      <c r="L69" s="300">
        <f>SUM(L68,L65,L55)</f>
        <v>285</v>
      </c>
      <c r="M69" s="427">
        <f>SUM(M68,M65,M55)</f>
        <v>324</v>
      </c>
      <c r="N69" s="236"/>
      <c r="O69" s="300"/>
      <c r="P69" s="300"/>
    </row>
    <row r="70" spans="1:16" ht="12.75">
      <c r="A70" s="54"/>
      <c r="B70" s="546"/>
      <c r="C70" s="37"/>
      <c r="D70" s="37"/>
      <c r="E70" s="37"/>
      <c r="F70" s="37"/>
      <c r="G70" s="37"/>
      <c r="H70" s="37"/>
      <c r="I70" s="37"/>
      <c r="J70" s="147"/>
      <c r="K70" s="147"/>
      <c r="L70" s="147"/>
      <c r="M70" s="147"/>
      <c r="N70" s="147"/>
      <c r="O70" s="147"/>
      <c r="P70" s="147"/>
    </row>
    <row r="71" spans="1:16" ht="13.5" thickBot="1">
      <c r="A71" s="145"/>
      <c r="B71" s="547"/>
      <c r="C71" s="78"/>
      <c r="D71" s="78"/>
      <c r="E71" s="78"/>
      <c r="F71" s="78"/>
      <c r="G71" s="78"/>
      <c r="H71" s="78"/>
      <c r="I71" s="78"/>
      <c r="J71" s="147"/>
      <c r="K71" s="147"/>
      <c r="L71" s="147"/>
      <c r="M71" s="147"/>
      <c r="N71" s="147"/>
      <c r="O71" s="147"/>
      <c r="P71" s="147"/>
    </row>
    <row r="72" spans="1:16" ht="13.5" thickBot="1">
      <c r="A72" s="473" t="s">
        <v>60</v>
      </c>
      <c r="B72" s="474"/>
      <c r="C72" s="77" t="s">
        <v>44</v>
      </c>
      <c r="D72" s="214">
        <f>SUM(D69,D47)</f>
        <v>60</v>
      </c>
      <c r="E72" s="218">
        <f>SUM(E69,E47)</f>
        <v>33</v>
      </c>
      <c r="F72" s="218">
        <f>SUM(F69,F47)</f>
        <v>27</v>
      </c>
      <c r="G72" s="215"/>
      <c r="H72" s="219"/>
      <c r="I72" s="227"/>
      <c r="J72" s="213">
        <f>SUM(J69,J47)</f>
        <v>1530</v>
      </c>
      <c r="K72" s="75">
        <f>SUM(K69,K47)</f>
        <v>353</v>
      </c>
      <c r="L72" s="75">
        <f>SUM(L69,L47)</f>
        <v>510</v>
      </c>
      <c r="M72" s="126">
        <f>SUM(M69,M47)</f>
        <v>662</v>
      </c>
      <c r="N72" s="87"/>
      <c r="O72" s="75"/>
      <c r="P72" s="75"/>
    </row>
    <row r="73" spans="1:16" ht="12.75">
      <c r="A73" s="43"/>
      <c r="B73" s="548"/>
      <c r="C73" s="114"/>
      <c r="D73" s="114"/>
      <c r="E73" s="114"/>
      <c r="F73" s="114"/>
      <c r="G73" s="114"/>
      <c r="H73" s="114"/>
      <c r="I73" s="114"/>
      <c r="J73" s="211"/>
      <c r="K73" s="5"/>
      <c r="L73" s="5"/>
      <c r="M73" s="5"/>
      <c r="N73" s="5"/>
      <c r="O73" s="5"/>
      <c r="P73" s="5"/>
    </row>
    <row r="74" spans="1:16" ht="12.75">
      <c r="A74" s="4"/>
      <c r="B74" s="549" t="s">
        <v>48</v>
      </c>
      <c r="C74" s="4"/>
      <c r="D74" s="4"/>
      <c r="E74" s="4"/>
      <c r="F74" s="4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ht="12.75">
      <c r="A75" s="4"/>
      <c r="B75" s="549" t="s">
        <v>49</v>
      </c>
      <c r="C75" s="4"/>
      <c r="D75" s="4"/>
      <c r="E75" s="4"/>
      <c r="F75" s="4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2.75">
      <c r="A76" s="4"/>
      <c r="B76" s="549"/>
      <c r="C76" s="4"/>
      <c r="D76" s="4"/>
      <c r="E76" s="4"/>
      <c r="F76" s="4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ht="12.75">
      <c r="A77" s="4"/>
      <c r="B77" s="549"/>
      <c r="C77" s="4"/>
      <c r="D77" s="4"/>
      <c r="E77" s="4"/>
      <c r="F77" s="4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ht="13.5" thickBot="1"/>
    <row r="79" spans="1:16" s="43" customFormat="1" ht="13.5" thickBot="1">
      <c r="A79" s="94"/>
      <c r="B79" s="259" t="s">
        <v>76</v>
      </c>
      <c r="C79" s="80"/>
      <c r="D79" s="46"/>
      <c r="E79" s="46"/>
      <c r="F79" s="46"/>
      <c r="G79" s="46"/>
      <c r="H79" s="46"/>
      <c r="I79" s="46"/>
      <c r="J79" s="46"/>
      <c r="K79" s="46"/>
      <c r="L79" s="46"/>
      <c r="M79" s="489"/>
      <c r="N79" s="489"/>
      <c r="O79" s="489"/>
      <c r="P79" s="489"/>
    </row>
    <row r="80" spans="1:16" s="43" customFormat="1" ht="13.5" thickBot="1">
      <c r="A80" s="118">
        <v>1</v>
      </c>
      <c r="B80" s="550" t="s">
        <v>165</v>
      </c>
      <c r="C80" s="115">
        <v>1</v>
      </c>
      <c r="D80" s="144">
        <v>2</v>
      </c>
      <c r="E80" s="147">
        <v>1.2</v>
      </c>
      <c r="F80" s="129">
        <v>0.8</v>
      </c>
      <c r="G80" s="83"/>
      <c r="H80" s="89"/>
      <c r="I80" s="148"/>
      <c r="J80" s="60">
        <v>50</v>
      </c>
      <c r="K80" s="147">
        <v>15</v>
      </c>
      <c r="L80" s="147">
        <v>15</v>
      </c>
      <c r="M80" s="147">
        <v>20</v>
      </c>
      <c r="N80" s="136">
        <f t="shared" ref="N80:N85" si="9">J80/D80</f>
        <v>25</v>
      </c>
      <c r="O80" s="95">
        <v>76</v>
      </c>
      <c r="P80" s="95">
        <v>24</v>
      </c>
    </row>
    <row r="81" spans="1:16" s="43" customFormat="1" ht="12.75">
      <c r="A81" s="60">
        <v>2</v>
      </c>
      <c r="B81" s="551" t="s">
        <v>166</v>
      </c>
      <c r="C81" s="60">
        <v>1</v>
      </c>
      <c r="D81" s="144">
        <v>2</v>
      </c>
      <c r="E81" s="147">
        <v>1.2</v>
      </c>
      <c r="F81" s="129">
        <v>0.8</v>
      </c>
      <c r="G81" s="101"/>
      <c r="H81" s="98"/>
      <c r="I81" s="146"/>
      <c r="J81" s="60">
        <v>50</v>
      </c>
      <c r="K81" s="147">
        <v>15</v>
      </c>
      <c r="L81" s="147">
        <v>15</v>
      </c>
      <c r="M81" s="147">
        <v>20</v>
      </c>
      <c r="N81" s="136">
        <f t="shared" si="9"/>
        <v>25</v>
      </c>
      <c r="O81" s="14">
        <v>76</v>
      </c>
      <c r="P81" s="14">
        <v>24</v>
      </c>
    </row>
    <row r="82" spans="1:16" s="43" customFormat="1" ht="13.5" thickBot="1">
      <c r="A82" s="14">
        <v>3</v>
      </c>
      <c r="B82" s="552" t="s">
        <v>167</v>
      </c>
      <c r="C82" s="117">
        <v>1</v>
      </c>
      <c r="D82" s="141"/>
      <c r="E82" s="78"/>
      <c r="F82" s="130"/>
      <c r="G82" s="127"/>
      <c r="H82" s="14"/>
      <c r="I82" s="53"/>
      <c r="J82" s="108"/>
      <c r="K82" s="78"/>
      <c r="L82" s="78"/>
      <c r="M82" s="78"/>
      <c r="N82" s="120"/>
      <c r="O82" s="96"/>
      <c r="P82" s="96"/>
    </row>
    <row r="83" spans="1:16" s="43" customFormat="1" ht="13.5" thickBot="1">
      <c r="A83" s="36"/>
      <c r="B83" s="444" t="s">
        <v>52</v>
      </c>
      <c r="C83" s="90">
        <v>1</v>
      </c>
      <c r="D83" s="152">
        <v>4</v>
      </c>
      <c r="E83" s="173">
        <v>2.4</v>
      </c>
      <c r="F83" s="82">
        <v>1.6</v>
      </c>
      <c r="G83" s="75"/>
      <c r="H83" s="75" t="s">
        <v>44</v>
      </c>
      <c r="I83" s="76" t="s">
        <v>44</v>
      </c>
      <c r="J83" s="109">
        <v>100</v>
      </c>
      <c r="K83" s="82">
        <v>30</v>
      </c>
      <c r="L83" s="82">
        <v>30</v>
      </c>
      <c r="M83" s="109">
        <v>40</v>
      </c>
      <c r="N83" s="136">
        <f t="shared" si="9"/>
        <v>25</v>
      </c>
      <c r="O83" s="75"/>
      <c r="P83" s="75"/>
    </row>
    <row r="84" spans="1:16" s="43" customFormat="1" ht="13.5" thickBot="1">
      <c r="A84" s="41"/>
      <c r="B84" s="553" t="s">
        <v>53</v>
      </c>
      <c r="C84" s="60">
        <v>1</v>
      </c>
      <c r="D84" s="140"/>
      <c r="E84" s="101"/>
      <c r="F84" s="98"/>
      <c r="G84" s="98"/>
      <c r="H84" s="81" t="s">
        <v>44</v>
      </c>
      <c r="I84" s="102" t="s">
        <v>44</v>
      </c>
      <c r="J84" s="146"/>
      <c r="K84" s="98"/>
      <c r="L84" s="98"/>
      <c r="M84" s="146"/>
      <c r="N84" s="87"/>
      <c r="O84" s="75"/>
      <c r="P84" s="75"/>
    </row>
    <row r="85" spans="1:16" s="43" customFormat="1" ht="13.5" thickBot="1">
      <c r="A85" s="36"/>
      <c r="B85" s="554" t="s">
        <v>54</v>
      </c>
      <c r="C85" s="90">
        <v>1</v>
      </c>
      <c r="D85" s="138">
        <v>4</v>
      </c>
      <c r="E85" s="84">
        <v>2.4</v>
      </c>
      <c r="F85" s="75">
        <v>1.6</v>
      </c>
      <c r="G85" s="75"/>
      <c r="H85" s="75" t="s">
        <v>44</v>
      </c>
      <c r="I85" s="76" t="s">
        <v>44</v>
      </c>
      <c r="J85" s="88">
        <v>100</v>
      </c>
      <c r="K85" s="75">
        <v>30</v>
      </c>
      <c r="L85" s="75">
        <v>30</v>
      </c>
      <c r="M85" s="88">
        <v>40</v>
      </c>
      <c r="N85" s="136">
        <f t="shared" si="9"/>
        <v>25</v>
      </c>
      <c r="O85" s="75"/>
      <c r="P85" s="75"/>
    </row>
    <row r="86" spans="1:16" ht="12.75"/>
    <row r="87" spans="1:16" ht="12.75"/>
    <row r="88" spans="1:16" ht="13.5" thickBot="1"/>
    <row r="89" spans="1:16" s="43" customFormat="1" ht="13.5" thickBot="1">
      <c r="A89" s="94"/>
      <c r="B89" s="259" t="s">
        <v>77</v>
      </c>
      <c r="C89" s="80"/>
      <c r="D89" s="46"/>
      <c r="E89" s="46"/>
      <c r="F89" s="46"/>
      <c r="G89" s="46"/>
      <c r="H89" s="46"/>
      <c r="I89" s="46"/>
      <c r="J89" s="46"/>
      <c r="K89" s="46"/>
      <c r="L89" s="46"/>
      <c r="M89" s="489"/>
      <c r="N89" s="489"/>
      <c r="O89" s="489"/>
      <c r="P89" s="489"/>
    </row>
    <row r="90" spans="1:16" s="43" customFormat="1" ht="12.75">
      <c r="A90" s="118">
        <v>1</v>
      </c>
      <c r="B90" s="550" t="s">
        <v>175</v>
      </c>
      <c r="C90" s="115">
        <v>1</v>
      </c>
      <c r="D90" s="144">
        <v>2</v>
      </c>
      <c r="E90" s="147">
        <v>1.2</v>
      </c>
      <c r="F90" s="129">
        <v>0.8</v>
      </c>
      <c r="G90" s="33"/>
      <c r="H90" s="33"/>
      <c r="I90" s="34"/>
      <c r="J90" s="60">
        <v>50</v>
      </c>
      <c r="K90" s="147">
        <v>15</v>
      </c>
      <c r="L90" s="147">
        <v>15</v>
      </c>
      <c r="M90" s="147">
        <v>20</v>
      </c>
      <c r="N90" s="136">
        <f>J90/D90</f>
        <v>25</v>
      </c>
      <c r="O90" s="95">
        <v>61</v>
      </c>
      <c r="P90" s="95">
        <v>39</v>
      </c>
    </row>
    <row r="91" spans="1:16" s="43" customFormat="1" ht="12.75">
      <c r="A91" s="60">
        <v>2</v>
      </c>
      <c r="B91" s="551" t="s">
        <v>176</v>
      </c>
      <c r="C91" s="60">
        <v>1</v>
      </c>
      <c r="D91" s="144">
        <v>2</v>
      </c>
      <c r="E91" s="147">
        <v>1.2</v>
      </c>
      <c r="F91" s="129">
        <v>0.8</v>
      </c>
      <c r="G91" s="12"/>
      <c r="H91" s="12"/>
      <c r="I91" s="21"/>
      <c r="J91" s="60">
        <v>50</v>
      </c>
      <c r="K91" s="147">
        <v>15</v>
      </c>
      <c r="L91" s="147">
        <v>15</v>
      </c>
      <c r="M91" s="147">
        <v>20</v>
      </c>
      <c r="N91" s="137">
        <f>J91/D91</f>
        <v>25</v>
      </c>
      <c r="O91" s="14">
        <v>61</v>
      </c>
      <c r="P91" s="14">
        <v>39</v>
      </c>
    </row>
    <row r="92" spans="1:16" s="43" customFormat="1" ht="13.5" thickBot="1">
      <c r="A92" s="14">
        <v>3</v>
      </c>
      <c r="B92" s="552" t="s">
        <v>177</v>
      </c>
      <c r="C92" s="117">
        <v>1</v>
      </c>
      <c r="D92" s="141"/>
      <c r="E92" s="78"/>
      <c r="F92" s="130"/>
      <c r="G92" s="11"/>
      <c r="H92" s="11"/>
      <c r="I92" s="11"/>
      <c r="J92" s="108"/>
      <c r="K92" s="78"/>
      <c r="L92" s="78"/>
      <c r="M92" s="78"/>
      <c r="N92" s="120"/>
      <c r="O92" s="96"/>
      <c r="P92" s="96"/>
    </row>
    <row r="93" spans="1:16" s="43" customFormat="1" ht="13.5" thickBot="1">
      <c r="A93" s="36"/>
      <c r="B93" s="444" t="s">
        <v>52</v>
      </c>
      <c r="C93" s="90">
        <v>1</v>
      </c>
      <c r="D93" s="152">
        <v>4</v>
      </c>
      <c r="E93" s="173">
        <v>2.4</v>
      </c>
      <c r="F93" s="82">
        <v>1.6</v>
      </c>
      <c r="G93" s="75"/>
      <c r="H93" s="75" t="s">
        <v>44</v>
      </c>
      <c r="I93" s="76" t="s">
        <v>44</v>
      </c>
      <c r="J93" s="109">
        <v>100</v>
      </c>
      <c r="K93" s="82">
        <v>30</v>
      </c>
      <c r="L93" s="82">
        <v>30</v>
      </c>
      <c r="M93" s="109">
        <v>40</v>
      </c>
      <c r="N93" s="136">
        <f t="shared" ref="N93:N95" si="10">J93/D93</f>
        <v>25</v>
      </c>
      <c r="O93" s="75"/>
      <c r="P93" s="75"/>
    </row>
    <row r="94" spans="1:16" s="43" customFormat="1" ht="13.5" thickBot="1">
      <c r="A94" s="41"/>
      <c r="B94" s="553" t="s">
        <v>53</v>
      </c>
      <c r="C94" s="60">
        <v>1</v>
      </c>
      <c r="D94" s="140"/>
      <c r="E94" s="101"/>
      <c r="F94" s="98"/>
      <c r="G94" s="98"/>
      <c r="H94" s="81" t="s">
        <v>44</v>
      </c>
      <c r="I94" s="102" t="s">
        <v>44</v>
      </c>
      <c r="J94" s="146"/>
      <c r="K94" s="98"/>
      <c r="L94" s="98"/>
      <c r="M94" s="146"/>
      <c r="N94" s="87"/>
      <c r="O94" s="75"/>
      <c r="P94" s="75"/>
    </row>
    <row r="95" spans="1:16" s="43" customFormat="1" ht="13.5" thickBot="1">
      <c r="A95" s="36"/>
      <c r="B95" s="554" t="s">
        <v>54</v>
      </c>
      <c r="C95" s="90">
        <v>1</v>
      </c>
      <c r="D95" s="138">
        <v>4</v>
      </c>
      <c r="E95" s="84">
        <v>2.4</v>
      </c>
      <c r="F95" s="75">
        <v>1.6</v>
      </c>
      <c r="G95" s="75"/>
      <c r="H95" s="75" t="s">
        <v>44</v>
      </c>
      <c r="I95" s="76" t="s">
        <v>44</v>
      </c>
      <c r="J95" s="88">
        <v>100</v>
      </c>
      <c r="K95" s="75">
        <v>30</v>
      </c>
      <c r="L95" s="75">
        <v>30</v>
      </c>
      <c r="M95" s="88">
        <v>40</v>
      </c>
      <c r="N95" s="136">
        <f t="shared" si="10"/>
        <v>25</v>
      </c>
      <c r="O95" s="75"/>
      <c r="P95" s="75"/>
    </row>
    <row r="96" spans="1:16" ht="12.75"/>
    <row r="97" spans="1:17" ht="13.5" thickBot="1">
      <c r="B97" s="519" t="s">
        <v>119</v>
      </c>
      <c r="G97" s="9"/>
    </row>
    <row r="98" spans="1:17" ht="19.5" customHeight="1">
      <c r="A98" s="49" t="s">
        <v>0</v>
      </c>
      <c r="B98" s="520"/>
      <c r="C98" s="55"/>
      <c r="D98" s="509" t="s">
        <v>37</v>
      </c>
      <c r="E98" s="510"/>
      <c r="F98" s="510"/>
      <c r="G98" s="449" t="s">
        <v>25</v>
      </c>
      <c r="H98" s="450" t="s">
        <v>1</v>
      </c>
      <c r="I98" s="451" t="s">
        <v>30</v>
      </c>
      <c r="J98" s="509" t="s">
        <v>40</v>
      </c>
      <c r="K98" s="510"/>
      <c r="L98" s="510"/>
      <c r="M98" s="511"/>
      <c r="N98" s="491" t="s">
        <v>199</v>
      </c>
      <c r="O98" s="494" t="s">
        <v>200</v>
      </c>
      <c r="P98" s="494"/>
    </row>
    <row r="99" spans="1:17" ht="12.75">
      <c r="A99" s="56"/>
      <c r="B99" s="521" t="s">
        <v>14</v>
      </c>
      <c r="C99" s="92" t="s">
        <v>28</v>
      </c>
      <c r="D99" s="445" t="s">
        <v>2</v>
      </c>
      <c r="E99" s="13" t="s">
        <v>34</v>
      </c>
      <c r="F99" s="452" t="s">
        <v>17</v>
      </c>
      <c r="G99" s="453" t="s">
        <v>38</v>
      </c>
      <c r="H99" s="7" t="s">
        <v>36</v>
      </c>
      <c r="I99" s="454" t="s">
        <v>31</v>
      </c>
      <c r="J99" s="446" t="s">
        <v>2</v>
      </c>
      <c r="K99" s="483" t="s">
        <v>41</v>
      </c>
      <c r="L99" s="483"/>
      <c r="M99" s="447" t="s">
        <v>39</v>
      </c>
      <c r="N99" s="492"/>
      <c r="O99" s="496"/>
      <c r="P99" s="496"/>
    </row>
    <row r="100" spans="1:17" ht="12.75">
      <c r="A100" s="3"/>
      <c r="B100" s="521" t="s">
        <v>3</v>
      </c>
      <c r="C100" s="62"/>
      <c r="D100" s="454"/>
      <c r="E100" s="13" t="s">
        <v>15</v>
      </c>
      <c r="F100" s="50" t="s">
        <v>21</v>
      </c>
      <c r="G100" s="67" t="s">
        <v>46</v>
      </c>
      <c r="H100" s="7"/>
      <c r="I100" s="59" t="s">
        <v>32</v>
      </c>
      <c r="J100" s="68"/>
      <c r="K100" s="455" t="s">
        <v>16</v>
      </c>
      <c r="L100" s="85" t="s">
        <v>45</v>
      </c>
      <c r="M100" s="456"/>
      <c r="N100" s="492"/>
      <c r="O100" s="498" t="s">
        <v>201</v>
      </c>
      <c r="P100" s="498" t="s">
        <v>202</v>
      </c>
    </row>
    <row r="101" spans="1:17" ht="12.75">
      <c r="A101" s="41"/>
      <c r="B101" s="521"/>
      <c r="C101" s="5"/>
      <c r="D101" s="454"/>
      <c r="E101" s="13" t="s">
        <v>29</v>
      </c>
      <c r="F101" s="50" t="s">
        <v>18</v>
      </c>
      <c r="G101" s="67" t="s">
        <v>47</v>
      </c>
      <c r="H101" s="7"/>
      <c r="I101" s="454" t="s">
        <v>33</v>
      </c>
      <c r="J101" s="457"/>
      <c r="K101" s="458"/>
      <c r="L101" s="459"/>
      <c r="M101" s="460"/>
      <c r="N101" s="492"/>
      <c r="O101" s="498"/>
      <c r="P101" s="498"/>
    </row>
    <row r="102" spans="1:17" ht="12.75">
      <c r="A102" s="41"/>
      <c r="B102" s="522"/>
      <c r="C102" s="27"/>
      <c r="D102" s="454"/>
      <c r="E102" s="13" t="s">
        <v>35</v>
      </c>
      <c r="F102" s="50"/>
      <c r="G102" s="67" t="s">
        <v>19</v>
      </c>
      <c r="H102" s="7"/>
      <c r="I102" s="454" t="s">
        <v>207</v>
      </c>
      <c r="J102" s="457"/>
      <c r="K102" s="458"/>
      <c r="L102" s="13"/>
      <c r="M102" s="460"/>
      <c r="N102" s="492"/>
      <c r="O102" s="498"/>
      <c r="P102" s="498"/>
    </row>
    <row r="103" spans="1:17" ht="12.75">
      <c r="A103" s="41"/>
      <c r="B103" s="522"/>
      <c r="C103" s="27"/>
      <c r="D103" s="41"/>
      <c r="E103" s="13"/>
      <c r="F103" s="50"/>
      <c r="G103" s="67"/>
      <c r="H103" s="7"/>
      <c r="I103" s="41"/>
      <c r="J103" s="20"/>
      <c r="K103" s="38"/>
      <c r="L103" s="12"/>
      <c r="M103" s="21"/>
      <c r="N103" s="492"/>
      <c r="O103" s="498"/>
      <c r="P103" s="498"/>
    </row>
    <row r="104" spans="1:17" ht="13.5" thickBot="1">
      <c r="A104" s="41"/>
      <c r="B104" s="522"/>
      <c r="C104" s="5"/>
      <c r="D104" s="41"/>
      <c r="E104" s="13"/>
      <c r="F104" s="50"/>
      <c r="G104" s="13"/>
      <c r="H104" s="5"/>
      <c r="I104" s="41"/>
      <c r="J104" s="20"/>
      <c r="K104" s="38"/>
      <c r="L104" s="12"/>
      <c r="M104" s="21"/>
      <c r="N104" s="503"/>
      <c r="O104" s="504"/>
      <c r="P104" s="504"/>
    </row>
    <row r="105" spans="1:17" ht="13.5" thickBot="1">
      <c r="A105" s="36"/>
      <c r="B105" s="259" t="s">
        <v>27</v>
      </c>
      <c r="C105" s="206"/>
      <c r="D105" s="46"/>
      <c r="E105" s="46"/>
      <c r="F105" s="46"/>
      <c r="G105" s="46"/>
      <c r="H105" s="46"/>
      <c r="I105" s="46"/>
      <c r="J105" s="46"/>
      <c r="K105" s="46"/>
      <c r="L105" s="46"/>
      <c r="M105" s="489"/>
      <c r="N105" s="489"/>
      <c r="O105" s="489"/>
      <c r="P105" s="489"/>
    </row>
    <row r="106" spans="1:17" s="44" customFormat="1" ht="13.5" thickBot="1">
      <c r="A106" s="481" t="s">
        <v>88</v>
      </c>
      <c r="B106" s="484"/>
      <c r="C106" s="484"/>
      <c r="D106" s="484"/>
      <c r="E106" s="484"/>
      <c r="F106" s="484"/>
      <c r="G106" s="484"/>
      <c r="H106" s="484"/>
      <c r="I106" s="484"/>
      <c r="J106" s="484"/>
      <c r="K106" s="484"/>
      <c r="L106" s="484"/>
      <c r="M106" s="484"/>
      <c r="N106" s="484"/>
      <c r="O106" s="484"/>
      <c r="P106" s="484"/>
      <c r="Q106" s="5"/>
    </row>
    <row r="107" spans="1:17" ht="13.5" thickBot="1">
      <c r="A107" s="481" t="s">
        <v>89</v>
      </c>
      <c r="B107" s="484"/>
      <c r="C107" s="484"/>
      <c r="D107" s="484"/>
      <c r="E107" s="484"/>
      <c r="F107" s="484"/>
      <c r="G107" s="484"/>
      <c r="H107" s="484"/>
      <c r="I107" s="484"/>
      <c r="J107" s="484"/>
      <c r="K107" s="484"/>
      <c r="L107" s="484"/>
      <c r="M107" s="484"/>
      <c r="N107" s="484"/>
      <c r="O107" s="484"/>
      <c r="P107" s="484"/>
    </row>
    <row r="108" spans="1:17" ht="13.5" thickBot="1">
      <c r="A108" s="94" t="s">
        <v>9</v>
      </c>
      <c r="B108" s="259" t="s">
        <v>7</v>
      </c>
      <c r="C108" s="80"/>
      <c r="D108" s="46"/>
      <c r="E108" s="46"/>
      <c r="F108" s="46"/>
      <c r="G108" s="46"/>
      <c r="H108" s="46"/>
      <c r="I108" s="46"/>
      <c r="J108" s="46"/>
      <c r="K108" s="46"/>
      <c r="L108" s="46"/>
      <c r="M108" s="489"/>
      <c r="N108" s="489"/>
      <c r="O108" s="489"/>
      <c r="P108" s="489"/>
    </row>
    <row r="109" spans="1:17" ht="12.75">
      <c r="A109" s="241">
        <v>1</v>
      </c>
      <c r="B109" s="555" t="s">
        <v>178</v>
      </c>
      <c r="C109" s="241">
        <v>3</v>
      </c>
      <c r="D109" s="238">
        <v>1</v>
      </c>
      <c r="E109" s="239">
        <v>0.5</v>
      </c>
      <c r="F109" s="233">
        <v>0.5</v>
      </c>
      <c r="G109" s="240"/>
      <c r="H109" s="240" t="s">
        <v>184</v>
      </c>
      <c r="I109" s="185" t="s">
        <v>20</v>
      </c>
      <c r="J109" s="242">
        <v>16</v>
      </c>
      <c r="K109" s="240">
        <v>15</v>
      </c>
      <c r="L109" s="240"/>
      <c r="M109" s="242">
        <v>1</v>
      </c>
      <c r="N109" s="248"/>
      <c r="O109" s="243">
        <v>36</v>
      </c>
      <c r="P109" s="243">
        <v>64</v>
      </c>
    </row>
    <row r="110" spans="1:17" ht="12.75">
      <c r="A110" s="249">
        <v>2</v>
      </c>
      <c r="B110" s="556" t="s">
        <v>22</v>
      </c>
      <c r="C110" s="249">
        <v>3</v>
      </c>
      <c r="D110" s="244">
        <v>0.25</v>
      </c>
      <c r="E110" s="231">
        <v>0.3</v>
      </c>
      <c r="F110" s="232"/>
      <c r="G110" s="234"/>
      <c r="H110" s="234" t="s">
        <v>184</v>
      </c>
      <c r="I110" s="245" t="s">
        <v>20</v>
      </c>
      <c r="J110" s="235">
        <v>2</v>
      </c>
      <c r="K110" s="234">
        <v>2</v>
      </c>
      <c r="L110" s="234"/>
      <c r="M110" s="235"/>
      <c r="N110" s="246"/>
      <c r="O110" s="234">
        <v>41</v>
      </c>
      <c r="P110" s="234">
        <v>59</v>
      </c>
    </row>
    <row r="111" spans="1:17" ht="13.5" thickBot="1">
      <c r="A111" s="249">
        <v>3</v>
      </c>
      <c r="B111" s="556" t="s">
        <v>179</v>
      </c>
      <c r="C111" s="376">
        <v>3</v>
      </c>
      <c r="D111" s="357">
        <v>0.5</v>
      </c>
      <c r="E111" s="328">
        <v>0.5</v>
      </c>
      <c r="F111" s="270"/>
      <c r="G111" s="329"/>
      <c r="H111" s="329" t="s">
        <v>184</v>
      </c>
      <c r="I111" s="358" t="s">
        <v>20</v>
      </c>
      <c r="J111" s="330">
        <v>4</v>
      </c>
      <c r="K111" s="329">
        <v>4</v>
      </c>
      <c r="L111" s="329"/>
      <c r="M111" s="330"/>
      <c r="N111" s="331"/>
      <c r="O111" s="332">
        <v>43</v>
      </c>
      <c r="P111" s="332">
        <v>57</v>
      </c>
    </row>
    <row r="112" spans="1:17" ht="13.5" thickBot="1">
      <c r="A112" s="250"/>
      <c r="B112" s="443" t="s">
        <v>52</v>
      </c>
      <c r="C112" s="258">
        <v>3</v>
      </c>
      <c r="D112" s="421">
        <f>SUM(D109:D111)</f>
        <v>1.75</v>
      </c>
      <c r="E112" s="422">
        <f>SUM(E109:E111)</f>
        <v>1.3</v>
      </c>
      <c r="F112" s="423">
        <f>SUM(F109:F111)</f>
        <v>0.5</v>
      </c>
      <c r="G112" s="257"/>
      <c r="H112" s="257" t="s">
        <v>44</v>
      </c>
      <c r="I112" s="424" t="s">
        <v>44</v>
      </c>
      <c r="J112" s="258">
        <f>SUM(J109:J111)</f>
        <v>22</v>
      </c>
      <c r="K112" s="256">
        <f t="shared" ref="K112:M112" si="11">SUM(K109:K111)</f>
        <v>21</v>
      </c>
      <c r="L112" s="256"/>
      <c r="M112" s="256">
        <f t="shared" si="11"/>
        <v>1</v>
      </c>
      <c r="N112" s="425"/>
      <c r="O112" s="257"/>
      <c r="P112" s="257"/>
    </row>
    <row r="113" spans="1:17" ht="12.75">
      <c r="A113" s="251"/>
      <c r="B113" s="557" t="s">
        <v>53</v>
      </c>
      <c r="C113" s="345">
        <v>3</v>
      </c>
      <c r="D113" s="341"/>
      <c r="E113" s="342"/>
      <c r="F113" s="271"/>
      <c r="G113" s="343"/>
      <c r="H113" s="348" t="s">
        <v>44</v>
      </c>
      <c r="I113" s="349" t="s">
        <v>44</v>
      </c>
      <c r="J113" s="346"/>
      <c r="K113" s="343"/>
      <c r="L113" s="343"/>
      <c r="M113" s="346"/>
      <c r="N113" s="410"/>
      <c r="O113" s="348"/>
      <c r="P113" s="348"/>
    </row>
    <row r="114" spans="1:17" ht="13.5" thickBot="1">
      <c r="A114" s="252"/>
      <c r="B114" s="558" t="s">
        <v>54</v>
      </c>
      <c r="C114" s="437">
        <v>3</v>
      </c>
      <c r="D114" s="362"/>
      <c r="E114" s="419"/>
      <c r="F114" s="363"/>
      <c r="G114" s="292"/>
      <c r="H114" s="369" t="s">
        <v>44</v>
      </c>
      <c r="I114" s="370" t="s">
        <v>44</v>
      </c>
      <c r="J114" s="291"/>
      <c r="K114" s="292"/>
      <c r="L114" s="292"/>
      <c r="M114" s="291"/>
      <c r="N114" s="331"/>
      <c r="O114" s="332"/>
      <c r="P114" s="332"/>
    </row>
    <row r="115" spans="1:17" ht="13.5" thickBot="1">
      <c r="A115" s="94" t="s">
        <v>12</v>
      </c>
      <c r="B115" s="259" t="s">
        <v>11</v>
      </c>
      <c r="C115" s="311"/>
      <c r="D115" s="438"/>
      <c r="E115" s="438"/>
      <c r="F115" s="438"/>
      <c r="G115" s="470"/>
      <c r="H115" s="470"/>
      <c r="I115" s="470"/>
      <c r="J115" s="470"/>
      <c r="K115" s="470"/>
      <c r="L115" s="470"/>
      <c r="M115" s="514"/>
      <c r="N115" s="514"/>
      <c r="O115" s="514"/>
      <c r="P115" s="514"/>
    </row>
    <row r="116" spans="1:17" ht="12.75">
      <c r="A116" s="237">
        <v>1</v>
      </c>
      <c r="B116" s="559" t="s">
        <v>172</v>
      </c>
      <c r="C116" s="340">
        <v>3</v>
      </c>
      <c r="D116" s="342">
        <v>2</v>
      </c>
      <c r="E116" s="342">
        <v>1.6</v>
      </c>
      <c r="F116" s="271">
        <f t="shared" ref="F116:F118" si="12">M116*D116/J116</f>
        <v>0.44827586206896552</v>
      </c>
      <c r="G116" s="343"/>
      <c r="H116" s="343" t="s">
        <v>184</v>
      </c>
      <c r="I116" s="346" t="s">
        <v>20</v>
      </c>
      <c r="J116" s="409">
        <v>58</v>
      </c>
      <c r="K116" s="343"/>
      <c r="L116" s="343">
        <v>45</v>
      </c>
      <c r="M116" s="346">
        <v>13</v>
      </c>
      <c r="N116" s="347">
        <f>J116/D116</f>
        <v>29</v>
      </c>
      <c r="O116" s="348">
        <v>38</v>
      </c>
      <c r="P116" s="348">
        <v>62</v>
      </c>
    </row>
    <row r="117" spans="1:17" ht="12.75">
      <c r="A117" s="237">
        <v>2</v>
      </c>
      <c r="B117" s="560" t="s">
        <v>169</v>
      </c>
      <c r="C117" s="327">
        <v>3</v>
      </c>
      <c r="D117" s="342">
        <v>2</v>
      </c>
      <c r="E117" s="342">
        <v>1.6</v>
      </c>
      <c r="F117" s="271">
        <f t="shared" si="12"/>
        <v>0.36363636363636365</v>
      </c>
      <c r="G117" s="343"/>
      <c r="H117" s="343" t="s">
        <v>184</v>
      </c>
      <c r="I117" s="346" t="s">
        <v>20</v>
      </c>
      <c r="J117" s="359">
        <v>55</v>
      </c>
      <c r="K117" s="329">
        <v>15</v>
      </c>
      <c r="L117" s="329">
        <v>30</v>
      </c>
      <c r="M117" s="330">
        <v>10</v>
      </c>
      <c r="N117" s="357">
        <f>J117/D117</f>
        <v>27.5</v>
      </c>
      <c r="O117" s="329">
        <v>40</v>
      </c>
      <c r="P117" s="329">
        <v>60</v>
      </c>
    </row>
    <row r="118" spans="1:17" ht="13.5" thickBot="1">
      <c r="A118" s="237">
        <v>3</v>
      </c>
      <c r="B118" s="561" t="s">
        <v>163</v>
      </c>
      <c r="C118" s="366">
        <v>3</v>
      </c>
      <c r="D118" s="352">
        <v>2.2000000000000002</v>
      </c>
      <c r="E118" s="352">
        <v>2</v>
      </c>
      <c r="F118" s="271">
        <f t="shared" si="12"/>
        <v>0.2</v>
      </c>
      <c r="G118" s="353"/>
      <c r="H118" s="353" t="s">
        <v>184</v>
      </c>
      <c r="I118" s="356" t="s">
        <v>26</v>
      </c>
      <c r="J118" s="439">
        <v>55</v>
      </c>
      <c r="K118" s="369"/>
      <c r="L118" s="372">
        <v>45</v>
      </c>
      <c r="M118" s="372">
        <v>5</v>
      </c>
      <c r="N118" s="357">
        <f t="shared" ref="N118" si="13">J118/D118</f>
        <v>24.999999999999996</v>
      </c>
      <c r="O118" s="332">
        <v>47</v>
      </c>
      <c r="P118" s="332">
        <v>53</v>
      </c>
    </row>
    <row r="119" spans="1:17" ht="15.75" customHeight="1" thickBot="1">
      <c r="A119" s="250"/>
      <c r="B119" s="443" t="s">
        <v>52</v>
      </c>
      <c r="C119" s="258">
        <v>3</v>
      </c>
      <c r="D119" s="421">
        <f>SUM(D116:D118)</f>
        <v>6.2</v>
      </c>
      <c r="E119" s="422">
        <f>SUM(E116:E118)</f>
        <v>5.2</v>
      </c>
      <c r="F119" s="423">
        <f>SUM(F116:F118)</f>
        <v>1.0119122257053292</v>
      </c>
      <c r="G119" s="257"/>
      <c r="H119" s="257" t="s">
        <v>44</v>
      </c>
      <c r="I119" s="424" t="s">
        <v>44</v>
      </c>
      <c r="J119" s="258">
        <f>SUM(J116:J118)</f>
        <v>168</v>
      </c>
      <c r="K119" s="256">
        <f t="shared" ref="K119:M119" si="14">SUM(K116:K118)</f>
        <v>15</v>
      </c>
      <c r="L119" s="256">
        <f t="shared" si="14"/>
        <v>120</v>
      </c>
      <c r="M119" s="256">
        <f t="shared" si="14"/>
        <v>28</v>
      </c>
      <c r="N119" s="425"/>
      <c r="O119" s="257"/>
      <c r="P119" s="256"/>
      <c r="Q119" s="5"/>
    </row>
    <row r="120" spans="1:17" ht="12.75">
      <c r="A120" s="251"/>
      <c r="B120" s="557" t="s">
        <v>53</v>
      </c>
      <c r="C120" s="345">
        <v>3</v>
      </c>
      <c r="D120" s="341"/>
      <c r="E120" s="342"/>
      <c r="F120" s="271"/>
      <c r="G120" s="343"/>
      <c r="H120" s="348" t="s">
        <v>44</v>
      </c>
      <c r="I120" s="349" t="s">
        <v>44</v>
      </c>
      <c r="J120" s="346"/>
      <c r="K120" s="343"/>
      <c r="L120" s="343"/>
      <c r="M120" s="346"/>
      <c r="N120" s="410"/>
      <c r="O120" s="348"/>
      <c r="P120" s="348"/>
    </row>
    <row r="121" spans="1:17" ht="13.5" thickBot="1">
      <c r="A121" s="252"/>
      <c r="B121" s="558" t="s">
        <v>54</v>
      </c>
      <c r="C121" s="437">
        <v>3</v>
      </c>
      <c r="D121" s="362"/>
      <c r="E121" s="419"/>
      <c r="F121" s="363"/>
      <c r="G121" s="292"/>
      <c r="H121" s="353" t="s">
        <v>44</v>
      </c>
      <c r="I121" s="354" t="s">
        <v>44</v>
      </c>
      <c r="J121" s="291"/>
      <c r="K121" s="292"/>
      <c r="L121" s="292"/>
      <c r="M121" s="291"/>
      <c r="N121" s="331"/>
      <c r="O121" s="332"/>
      <c r="P121" s="332"/>
    </row>
    <row r="122" spans="1:17" ht="13.5" thickBot="1">
      <c r="A122" s="253"/>
      <c r="B122" s="562" t="s">
        <v>185</v>
      </c>
      <c r="C122" s="279">
        <v>3</v>
      </c>
      <c r="D122" s="421">
        <v>2</v>
      </c>
      <c r="E122" s="438">
        <v>1.2</v>
      </c>
      <c r="F122" s="440"/>
      <c r="G122" s="470"/>
      <c r="H122" s="256" t="s">
        <v>184</v>
      </c>
      <c r="I122" s="424" t="s">
        <v>26</v>
      </c>
      <c r="J122" s="441">
        <v>50</v>
      </c>
      <c r="K122" s="256">
        <v>15</v>
      </c>
      <c r="L122" s="257">
        <v>15</v>
      </c>
      <c r="M122" s="470">
        <v>20</v>
      </c>
      <c r="N122" s="357">
        <f t="shared" ref="N122" si="15">J122/D122</f>
        <v>25</v>
      </c>
      <c r="O122" s="257">
        <v>38</v>
      </c>
      <c r="P122" s="257">
        <v>63</v>
      </c>
    </row>
    <row r="123" spans="1:17" ht="13.5" thickBot="1">
      <c r="A123" s="94"/>
      <c r="B123" s="563" t="s">
        <v>208</v>
      </c>
      <c r="C123" s="279">
        <v>3</v>
      </c>
      <c r="D123" s="422">
        <v>20</v>
      </c>
      <c r="E123" s="422">
        <v>7</v>
      </c>
      <c r="F123" s="442">
        <v>13</v>
      </c>
      <c r="G123" s="256"/>
      <c r="H123" s="256" t="s">
        <v>44</v>
      </c>
      <c r="I123" s="256" t="s">
        <v>44</v>
      </c>
      <c r="J123" s="258"/>
      <c r="K123" s="256"/>
      <c r="L123" s="257"/>
      <c r="M123" s="470"/>
      <c r="N123" s="425"/>
      <c r="O123" s="257">
        <v>46</v>
      </c>
      <c r="P123" s="257">
        <v>54</v>
      </c>
    </row>
    <row r="124" spans="1:17" ht="13.5" thickBot="1">
      <c r="A124" s="481" t="s">
        <v>188</v>
      </c>
      <c r="B124" s="482"/>
      <c r="C124" s="279"/>
      <c r="D124" s="254">
        <f>SUM(D122:D123,D119,D112)</f>
        <v>29.95</v>
      </c>
      <c r="E124" s="255">
        <f>SUM(E122:E123,E119,E112)</f>
        <v>14.7</v>
      </c>
      <c r="F124" s="255">
        <f>SUM(F122:F123,F119,F112)</f>
        <v>14.511912225705329</v>
      </c>
      <c r="G124" s="256"/>
      <c r="H124" s="257" t="s">
        <v>44</v>
      </c>
      <c r="I124" s="256" t="s">
        <v>44</v>
      </c>
      <c r="J124" s="258">
        <f>SUM(J122:J123,J119,J112)</f>
        <v>240</v>
      </c>
      <c r="K124" s="256">
        <f>SUM(K122:K123,K119,K112)</f>
        <v>51</v>
      </c>
      <c r="L124" s="257">
        <f>SUM(L122:L123,L119,L112)</f>
        <v>135</v>
      </c>
      <c r="M124" s="470">
        <f>SUM(M122:M123,M119,M112)</f>
        <v>49</v>
      </c>
      <c r="N124" s="425"/>
      <c r="O124" s="257"/>
      <c r="P124" s="257"/>
    </row>
    <row r="125" spans="1:17" ht="13.5" thickBot="1">
      <c r="A125" s="466"/>
      <c r="B125" s="311"/>
      <c r="C125" s="470"/>
      <c r="D125" s="470"/>
      <c r="E125" s="470"/>
      <c r="F125" s="470"/>
      <c r="G125" s="470"/>
      <c r="H125" s="470"/>
      <c r="I125" s="470"/>
      <c r="J125" s="470"/>
      <c r="K125" s="470"/>
      <c r="L125" s="470"/>
      <c r="M125" s="514"/>
      <c r="N125" s="514"/>
      <c r="O125" s="514"/>
      <c r="P125" s="514"/>
    </row>
    <row r="126" spans="1:17" ht="13.5" thickBot="1">
      <c r="A126" s="473" t="s">
        <v>127</v>
      </c>
      <c r="B126" s="474"/>
      <c r="C126" s="77" t="s">
        <v>44</v>
      </c>
      <c r="D126" s="214">
        <v>30</v>
      </c>
      <c r="E126" s="215">
        <v>14.5</v>
      </c>
      <c r="F126" s="215">
        <v>15.5</v>
      </c>
      <c r="G126" s="215"/>
      <c r="H126" s="216" t="s">
        <v>44</v>
      </c>
      <c r="I126" s="217" t="s">
        <v>44</v>
      </c>
      <c r="J126" s="213">
        <f>SUM(J124:J125,J121,J114)</f>
        <v>240</v>
      </c>
      <c r="K126" s="82">
        <v>51</v>
      </c>
      <c r="L126" s="82">
        <v>135</v>
      </c>
      <c r="M126" s="247">
        <v>49</v>
      </c>
      <c r="N126" s="87"/>
      <c r="O126" s="75"/>
      <c r="P126" s="75"/>
    </row>
    <row r="127" spans="1:17" ht="12.75">
      <c r="A127" s="43"/>
      <c r="B127" s="548"/>
      <c r="C127" s="147"/>
      <c r="D127" s="147"/>
      <c r="E127" s="147"/>
      <c r="F127" s="147"/>
      <c r="G127" s="147"/>
      <c r="H127" s="147"/>
      <c r="I127" s="147"/>
      <c r="J127" s="211"/>
      <c r="K127" s="5"/>
      <c r="L127" s="5"/>
      <c r="M127" s="5"/>
      <c r="N127" s="5"/>
      <c r="O127" s="5"/>
      <c r="P127" s="5"/>
    </row>
    <row r="128" spans="1:17" ht="12.75">
      <c r="A128" s="4"/>
      <c r="B128" s="549" t="s">
        <v>48</v>
      </c>
      <c r="C128" s="4"/>
      <c r="D128" s="4"/>
      <c r="E128" s="4"/>
      <c r="F128" s="4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1:16" ht="12.75">
      <c r="A129" s="4"/>
      <c r="B129" s="549" t="s">
        <v>49</v>
      </c>
      <c r="C129" s="4"/>
      <c r="D129" s="4"/>
      <c r="E129" s="4"/>
      <c r="F129" s="4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1:16" ht="12.75">
      <c r="A130" s="4"/>
      <c r="B130" s="564" t="s">
        <v>209</v>
      </c>
      <c r="C130" s="4"/>
      <c r="D130" s="4"/>
      <c r="E130" s="4"/>
      <c r="F130" s="4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1:16" ht="12.75">
      <c r="A131" s="4"/>
      <c r="B131" s="549"/>
      <c r="C131" s="4"/>
      <c r="D131" s="4"/>
      <c r="E131" s="4"/>
      <c r="F131" s="4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 ht="13.5" thickBot="1"/>
    <row r="133" spans="1:16" s="43" customFormat="1" ht="13.5" thickBot="1">
      <c r="A133" s="94"/>
      <c r="B133" s="259" t="s">
        <v>103</v>
      </c>
      <c r="C133" s="80"/>
      <c r="D133" s="46"/>
      <c r="E133" s="46"/>
      <c r="F133" s="46"/>
      <c r="G133" s="46"/>
      <c r="H133" s="46"/>
      <c r="I133" s="46"/>
      <c r="J133" s="46"/>
      <c r="K133" s="46"/>
      <c r="L133" s="46"/>
      <c r="M133" s="489"/>
      <c r="N133" s="489"/>
      <c r="O133" s="489"/>
      <c r="P133" s="489"/>
    </row>
    <row r="134" spans="1:16" s="43" customFormat="1" ht="13.5" thickBot="1">
      <c r="A134" s="118">
        <v>1</v>
      </c>
      <c r="B134" s="550" t="s">
        <v>180</v>
      </c>
      <c r="C134" s="115">
        <v>3</v>
      </c>
      <c r="D134" s="144">
        <v>2</v>
      </c>
      <c r="E134" s="147">
        <v>1.2</v>
      </c>
      <c r="F134" s="129">
        <v>0.8</v>
      </c>
      <c r="G134" s="83"/>
      <c r="H134" s="89"/>
      <c r="I134" s="148"/>
      <c r="J134" s="60">
        <v>50</v>
      </c>
      <c r="K134" s="147">
        <v>15</v>
      </c>
      <c r="L134" s="147">
        <v>15</v>
      </c>
      <c r="M134" s="147">
        <v>20</v>
      </c>
      <c r="N134" s="136">
        <f>J134/D134</f>
        <v>25</v>
      </c>
      <c r="O134" s="95">
        <v>38</v>
      </c>
      <c r="P134" s="95">
        <v>63</v>
      </c>
    </row>
    <row r="135" spans="1:16" s="43" customFormat="1" ht="13.5" thickBot="1">
      <c r="A135" s="60">
        <v>2</v>
      </c>
      <c r="B135" s="551" t="s">
        <v>181</v>
      </c>
      <c r="C135" s="60">
        <v>3</v>
      </c>
      <c r="D135" s="141"/>
      <c r="E135" s="78"/>
      <c r="F135" s="130"/>
      <c r="G135" s="101"/>
      <c r="H135" s="98"/>
      <c r="I135" s="146"/>
      <c r="J135" s="108">
        <v>50</v>
      </c>
      <c r="K135" s="78">
        <v>15</v>
      </c>
      <c r="L135" s="78">
        <v>15</v>
      </c>
      <c r="M135" s="78">
        <v>20</v>
      </c>
      <c r="N135" s="136">
        <v>25</v>
      </c>
      <c r="O135" s="96"/>
      <c r="P135" s="96"/>
    </row>
    <row r="136" spans="1:16" s="43" customFormat="1" ht="13.5" thickBot="1">
      <c r="A136" s="36"/>
      <c r="B136" s="444" t="s">
        <v>52</v>
      </c>
      <c r="C136" s="90">
        <v>3</v>
      </c>
      <c r="D136" s="152">
        <v>2</v>
      </c>
      <c r="E136" s="173">
        <v>1.2</v>
      </c>
      <c r="F136" s="82">
        <v>0.8</v>
      </c>
      <c r="G136" s="75"/>
      <c r="H136" s="75" t="s">
        <v>44</v>
      </c>
      <c r="I136" s="76" t="s">
        <v>44</v>
      </c>
      <c r="J136" s="109">
        <v>50</v>
      </c>
      <c r="K136" s="82">
        <v>15</v>
      </c>
      <c r="L136" s="82">
        <v>15</v>
      </c>
      <c r="M136" s="109">
        <v>20</v>
      </c>
      <c r="N136" s="138">
        <v>25</v>
      </c>
      <c r="O136" s="75"/>
      <c r="P136" s="75"/>
    </row>
    <row r="137" spans="1:16" s="43" customFormat="1" ht="13.5" thickBot="1">
      <c r="A137" s="41"/>
      <c r="B137" s="553" t="s">
        <v>53</v>
      </c>
      <c r="C137" s="60">
        <v>3</v>
      </c>
      <c r="D137" s="140"/>
      <c r="E137" s="101"/>
      <c r="F137" s="98"/>
      <c r="G137" s="98"/>
      <c r="H137" s="81" t="s">
        <v>44</v>
      </c>
      <c r="I137" s="102" t="s">
        <v>44</v>
      </c>
      <c r="J137" s="146"/>
      <c r="K137" s="98"/>
      <c r="L137" s="98"/>
      <c r="M137" s="146"/>
      <c r="N137" s="87"/>
      <c r="O137" s="75"/>
      <c r="P137" s="75"/>
    </row>
    <row r="138" spans="1:16" s="43" customFormat="1" ht="13.5" thickBot="1">
      <c r="A138" s="36"/>
      <c r="B138" s="554" t="s">
        <v>54</v>
      </c>
      <c r="C138" s="90">
        <v>3</v>
      </c>
      <c r="D138" s="138">
        <v>2</v>
      </c>
      <c r="E138" s="84">
        <v>1.2</v>
      </c>
      <c r="F138" s="75">
        <v>0.8</v>
      </c>
      <c r="G138" s="75"/>
      <c r="H138" s="75" t="s">
        <v>44</v>
      </c>
      <c r="I138" s="76" t="s">
        <v>44</v>
      </c>
      <c r="J138" s="88">
        <v>50</v>
      </c>
      <c r="K138" s="75">
        <v>15</v>
      </c>
      <c r="L138" s="75">
        <v>15</v>
      </c>
      <c r="M138" s="88">
        <v>20</v>
      </c>
      <c r="N138" s="87"/>
      <c r="O138" s="75"/>
      <c r="P138" s="75"/>
    </row>
    <row r="139" spans="1:16" ht="12.75"/>
    <row r="140" spans="1:16" ht="12.75"/>
    <row r="141" spans="1:16" ht="12.75"/>
    <row r="142" spans="1:16" ht="12.75"/>
    <row r="143" spans="1:16" ht="12.75"/>
    <row r="144" spans="1:16" ht="12.75"/>
    <row r="145" spans="2:2" ht="12.75"/>
    <row r="146" spans="2:2" ht="12.75"/>
    <row r="147" spans="2:2" ht="12.75"/>
    <row r="148" spans="2:2" ht="12.75"/>
    <row r="149" spans="2:2" ht="12.75">
      <c r="B149" s="515" t="s">
        <v>204</v>
      </c>
    </row>
    <row r="150" spans="2:2" ht="12.75"/>
    <row r="151" spans="2:2" ht="12.75"/>
    <row r="152" spans="2:2" ht="12.75"/>
    <row r="153" spans="2:2" ht="12.75"/>
    <row r="154" spans="2:2" ht="12.75"/>
    <row r="155" spans="2:2" ht="12.75"/>
    <row r="156" spans="2:2" ht="12.75"/>
    <row r="157" spans="2:2" ht="12.75"/>
    <row r="158" spans="2:2" ht="12.75"/>
    <row r="159" spans="2:2" ht="12.75"/>
    <row r="160" spans="2:2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</sheetData>
  <mergeCells count="39">
    <mergeCell ref="A124:B124"/>
    <mergeCell ref="M125:P125"/>
    <mergeCell ref="A126:B126"/>
    <mergeCell ref="M133:P133"/>
    <mergeCell ref="M105:P105"/>
    <mergeCell ref="A106:P106"/>
    <mergeCell ref="A107:P107"/>
    <mergeCell ref="M108:P108"/>
    <mergeCell ref="M115:P115"/>
    <mergeCell ref="D98:F98"/>
    <mergeCell ref="J98:M98"/>
    <mergeCell ref="N98:N104"/>
    <mergeCell ref="O98:P99"/>
    <mergeCell ref="K99:L99"/>
    <mergeCell ref="O100:O104"/>
    <mergeCell ref="P100:P104"/>
    <mergeCell ref="M89:P89"/>
    <mergeCell ref="M22:P22"/>
    <mergeCell ref="A23:P23"/>
    <mergeCell ref="M24:P24"/>
    <mergeCell ref="M31:P31"/>
    <mergeCell ref="M36:P36"/>
    <mergeCell ref="A47:B47"/>
    <mergeCell ref="A69:B69"/>
    <mergeCell ref="A72:B72"/>
    <mergeCell ref="M48:P48"/>
    <mergeCell ref="A49:P49"/>
    <mergeCell ref="M50:P50"/>
    <mergeCell ref="M58:P58"/>
    <mergeCell ref="N15:N21"/>
    <mergeCell ref="O15:P16"/>
    <mergeCell ref="O17:O21"/>
    <mergeCell ref="P17:P21"/>
    <mergeCell ref="M79:P79"/>
    <mergeCell ref="A3:M3"/>
    <mergeCell ref="A4:M4"/>
    <mergeCell ref="D15:F15"/>
    <mergeCell ref="J15:M15"/>
    <mergeCell ref="K16:L16"/>
  </mergeCells>
  <pageMargins left="0.21" right="0.11811023622047245" top="0.56999999999999995" bottom="0.86614173228346458" header="0.95" footer="1.05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AK I st </vt:lpstr>
      <vt:lpstr>AK II st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ŁOŻYŃSKI</dc:creator>
  <cp:lastModifiedBy>SG2010</cp:lastModifiedBy>
  <cp:lastPrinted>2015-08-28T09:42:07Z</cp:lastPrinted>
  <dcterms:created xsi:type="dcterms:W3CDTF">2011-12-11T10:20:19Z</dcterms:created>
  <dcterms:modified xsi:type="dcterms:W3CDTF">2015-09-08T11:03:45Z</dcterms:modified>
</cp:coreProperties>
</file>